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65" windowHeight="7905" activeTab="1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Analiza!$B$544:$B$567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Analiza!$B$574:$B$609</definedName>
    <definedName name="obszar">#REF!</definedName>
    <definedName name="_xlnm.Print_Area" localSheetId="1">Analiza!$A$109:$AN$507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45621"/>
</workbook>
</file>

<file path=xl/calcChain.xml><?xml version="1.0" encoding="utf-8"?>
<calcChain xmlns="http://schemas.openxmlformats.org/spreadsheetml/2006/main">
  <c r="B258" i="4" l="1"/>
  <c r="B512" i="3" s="1"/>
  <c r="B257" i="4"/>
  <c r="B511" i="3" s="1"/>
  <c r="B256" i="4"/>
  <c r="B510" i="3" s="1"/>
  <c r="B259" i="4"/>
  <c r="B513" i="3" s="1"/>
  <c r="B260" i="4"/>
  <c r="B514" i="3" s="1"/>
  <c r="B261" i="4"/>
  <c r="B515" i="3" s="1"/>
  <c r="B262" i="4"/>
  <c r="B516" i="3" s="1"/>
  <c r="B517" i="3" s="1"/>
  <c r="C517" i="3" s="1"/>
  <c r="B265" i="4"/>
  <c r="B520" i="3" s="1"/>
  <c r="B264" i="4"/>
  <c r="B519" i="3" s="1"/>
  <c r="D473" i="3"/>
  <c r="D12" i="3"/>
  <c r="F67" i="4"/>
  <c r="B32" i="4" l="1"/>
  <c r="B31" i="4"/>
  <c r="B30" i="4"/>
  <c r="C540" i="3"/>
  <c r="C539" i="3"/>
  <c r="C538" i="3"/>
  <c r="C537" i="3"/>
  <c r="C536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265" i="4"/>
  <c r="C520" i="3" s="1"/>
  <c r="C264" i="4"/>
  <c r="C519" i="3" s="1"/>
  <c r="C261" i="4"/>
  <c r="C515" i="3" s="1"/>
  <c r="C260" i="4"/>
  <c r="C514" i="3" s="1"/>
  <c r="C259" i="4"/>
  <c r="C513" i="3" s="1"/>
  <c r="C258" i="4"/>
  <c r="C512" i="3" s="1"/>
  <c r="C257" i="4"/>
  <c r="C511" i="3" s="1"/>
  <c r="C256" i="4"/>
  <c r="C510" i="3" s="1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H284" i="3"/>
  <c r="AH283" i="3"/>
  <c r="AH282" i="3"/>
  <c r="AH281" i="3"/>
  <c r="AH280" i="3"/>
  <c r="AH279" i="3"/>
  <c r="AH278" i="3"/>
  <c r="AH277" i="3"/>
  <c r="AH276" i="3"/>
  <c r="AH27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D224" i="4"/>
  <c r="D298" i="3" s="1"/>
  <c r="D223" i="4"/>
  <c r="D297" i="3" s="1"/>
  <c r="D222" i="4"/>
  <c r="D296" i="3" s="1"/>
  <c r="D221" i="4"/>
  <c r="D295" i="3" s="1"/>
  <c r="D220" i="4"/>
  <c r="D294" i="3" s="1"/>
  <c r="D219" i="4"/>
  <c r="D293" i="3" s="1"/>
  <c r="D218" i="4"/>
  <c r="D292" i="3" s="1"/>
  <c r="D217" i="4"/>
  <c r="D291" i="3" s="1"/>
  <c r="D216" i="4"/>
  <c r="D290" i="3" s="1"/>
  <c r="D215" i="4"/>
  <c r="D289" i="3" s="1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A183" i="4"/>
  <c r="A182" i="4"/>
  <c r="A181" i="4"/>
  <c r="A180" i="4"/>
  <c r="A179" i="4"/>
  <c r="A178" i="4"/>
  <c r="A177" i="4"/>
  <c r="A176" i="4"/>
  <c r="A175" i="4"/>
  <c r="A174" i="4"/>
  <c r="F227" i="3"/>
  <c r="E227" i="3"/>
  <c r="D227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E221" i="3"/>
  <c r="D221" i="3"/>
  <c r="G220" i="3"/>
  <c r="F220" i="3"/>
  <c r="E220" i="3"/>
  <c r="D220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H204" i="3"/>
  <c r="G204" i="3"/>
  <c r="F204" i="3"/>
  <c r="E204" i="3"/>
  <c r="D204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F202" i="3"/>
  <c r="E202" i="3"/>
  <c r="D202" i="3"/>
  <c r="H201" i="3"/>
  <c r="G201" i="3"/>
  <c r="F201" i="3"/>
  <c r="E201" i="3"/>
  <c r="D201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44" i="4"/>
  <c r="C143" i="4"/>
  <c r="C142" i="4"/>
  <c r="D200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D122" i="3"/>
  <c r="C122" i="3"/>
  <c r="B122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D121" i="3"/>
  <c r="C121" i="3"/>
  <c r="B121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C120" i="3"/>
  <c r="B120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C119" i="3"/>
  <c r="B119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D118" i="3"/>
  <c r="C118" i="3"/>
  <c r="B118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D117" i="3"/>
  <c r="C117" i="3"/>
  <c r="B117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C116" i="3"/>
  <c r="B116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D115" i="3"/>
  <c r="C115" i="3"/>
  <c r="B115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D114" i="3"/>
  <c r="C114" i="3"/>
  <c r="B114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D113" i="3"/>
  <c r="C113" i="3"/>
  <c r="B113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D112" i="3"/>
  <c r="C112" i="3"/>
  <c r="B112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D111" i="3"/>
  <c r="C111" i="3"/>
  <c r="B111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D110" i="3"/>
  <c r="C110" i="3"/>
  <c r="B110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D109" i="3"/>
  <c r="C109" i="3"/>
  <c r="B109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C108" i="3"/>
  <c r="B108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C107" i="3"/>
  <c r="B107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C106" i="3"/>
  <c r="B106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C105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C104" i="3"/>
  <c r="B104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E103" i="3"/>
  <c r="D103" i="3"/>
  <c r="C103" i="3"/>
  <c r="B103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B119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B112" i="4"/>
  <c r="E111" i="4"/>
  <c r="D111" i="4"/>
  <c r="B111" i="4"/>
  <c r="E110" i="4"/>
  <c r="D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F89" i="4"/>
  <c r="F122" i="3" s="1"/>
  <c r="A89" i="4"/>
  <c r="A138" i="4" s="1"/>
  <c r="F88" i="4"/>
  <c r="F121" i="3" s="1"/>
  <c r="A88" i="4"/>
  <c r="A137" i="4" s="1"/>
  <c r="F87" i="4"/>
  <c r="F120" i="3" s="1"/>
  <c r="A87" i="4"/>
  <c r="A136" i="4" s="1"/>
  <c r="F86" i="4"/>
  <c r="F119" i="3" s="1"/>
  <c r="A86" i="4"/>
  <c r="A135" i="4" s="1"/>
  <c r="F85" i="4"/>
  <c r="F118" i="3" s="1"/>
  <c r="A85" i="4"/>
  <c r="A134" i="4" s="1"/>
  <c r="F84" i="4"/>
  <c r="F117" i="3" s="1"/>
  <c r="A84" i="4"/>
  <c r="A133" i="4" s="1"/>
  <c r="F83" i="4"/>
  <c r="F116" i="3" s="1"/>
  <c r="A83" i="4"/>
  <c r="A132" i="4" s="1"/>
  <c r="F82" i="4"/>
  <c r="F115" i="3" s="1"/>
  <c r="A82" i="4"/>
  <c r="A131" i="4" s="1"/>
  <c r="F81" i="4"/>
  <c r="F114" i="3" s="1"/>
  <c r="A81" i="4"/>
  <c r="A130" i="4" s="1"/>
  <c r="F80" i="4"/>
  <c r="F113" i="3" s="1"/>
  <c r="A80" i="4"/>
  <c r="A129" i="4" s="1"/>
  <c r="F79" i="4"/>
  <c r="F112" i="3" s="1"/>
  <c r="A79" i="4"/>
  <c r="A128" i="4" s="1"/>
  <c r="F78" i="4"/>
  <c r="F111" i="3" s="1"/>
  <c r="A78" i="4"/>
  <c r="A127" i="4" s="1"/>
  <c r="F77" i="4"/>
  <c r="F110" i="3" s="1"/>
  <c r="A77" i="4"/>
  <c r="A126" i="4" s="1"/>
  <c r="F76" i="4"/>
  <c r="F109" i="3" s="1"/>
  <c r="A76" i="4"/>
  <c r="A125" i="4" s="1"/>
  <c r="F75" i="4"/>
  <c r="F108" i="3" s="1"/>
  <c r="A75" i="4"/>
  <c r="A124" i="4" s="1"/>
  <c r="F74" i="4"/>
  <c r="F107" i="3" s="1"/>
  <c r="A74" i="4"/>
  <c r="A123" i="4" s="1"/>
  <c r="F73" i="4"/>
  <c r="F106" i="3" s="1"/>
  <c r="A73" i="4"/>
  <c r="A122" i="4" s="1"/>
  <c r="F72" i="4"/>
  <c r="F105" i="3" s="1"/>
  <c r="A72" i="4"/>
  <c r="A121" i="4" s="1"/>
  <c r="F71" i="4"/>
  <c r="F104" i="3" s="1"/>
  <c r="A71" i="4"/>
  <c r="A120" i="4" s="1"/>
  <c r="F70" i="4"/>
  <c r="F103" i="3" s="1"/>
  <c r="A70" i="4"/>
  <c r="A119" i="4" s="1"/>
  <c r="F100" i="3"/>
  <c r="F66" i="4"/>
  <c r="F99" i="3" s="1"/>
  <c r="F65" i="4"/>
  <c r="F98" i="3" s="1"/>
  <c r="F64" i="4"/>
  <c r="F97" i="3" s="1"/>
  <c r="F63" i="4"/>
  <c r="F96" i="3" s="1"/>
  <c r="F62" i="4"/>
  <c r="F95" i="3" s="1"/>
  <c r="F61" i="4"/>
  <c r="F94" i="3" s="1"/>
  <c r="F60" i="4"/>
  <c r="F93" i="3" s="1"/>
  <c r="F59" i="4"/>
  <c r="F92" i="3" s="1"/>
  <c r="F58" i="4"/>
  <c r="F91" i="3" s="1"/>
  <c r="F57" i="4"/>
  <c r="F90" i="3" s="1"/>
  <c r="F56" i="4"/>
  <c r="F89" i="3" s="1"/>
  <c r="F55" i="4"/>
  <c r="F88" i="3" s="1"/>
  <c r="F54" i="4"/>
  <c r="F87" i="3" s="1"/>
  <c r="F53" i="4"/>
  <c r="F86" i="3" s="1"/>
  <c r="F52" i="4"/>
  <c r="F85" i="3" s="1"/>
  <c r="F51" i="4"/>
  <c r="F84" i="3" s="1"/>
  <c r="F50" i="4"/>
  <c r="F83" i="3" s="1"/>
  <c r="F49" i="4"/>
  <c r="F82" i="3" s="1"/>
  <c r="F48" i="4"/>
  <c r="F81" i="3" s="1"/>
  <c r="A48" i="4"/>
  <c r="A98" i="4" s="1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G69" i="3"/>
  <c r="F69" i="3"/>
  <c r="E69" i="3"/>
  <c r="D69" i="3"/>
  <c r="G68" i="3"/>
  <c r="F68" i="3"/>
  <c r="E68" i="3"/>
  <c r="D68" i="3"/>
  <c r="G67" i="3"/>
  <c r="F67" i="3"/>
  <c r="E67" i="3"/>
  <c r="D67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3" i="3"/>
  <c r="C28" i="3"/>
  <c r="C27" i="3"/>
  <c r="C26" i="3"/>
  <c r="C25" i="3"/>
  <c r="C24" i="3"/>
  <c r="D22" i="3"/>
  <c r="D21" i="3"/>
  <c r="D20" i="3"/>
  <c r="D18" i="3"/>
  <c r="D17" i="3"/>
  <c r="E17" i="3" s="1"/>
  <c r="D15" i="3"/>
  <c r="D14" i="3"/>
  <c r="D13" i="3"/>
  <c r="D8" i="3"/>
  <c r="D7" i="3"/>
  <c r="D4" i="3"/>
  <c r="C3" i="3"/>
  <c r="E15" i="4"/>
  <c r="AS43" i="3" l="1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D47" i="3" s="1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D35" i="3"/>
  <c r="F225" i="3"/>
  <c r="F221" i="3"/>
  <c r="C54" i="3"/>
  <c r="C31" i="4" s="1"/>
  <c r="D9" i="3"/>
  <c r="D5" i="3"/>
  <c r="BM103" i="3"/>
  <c r="BK103" i="3"/>
  <c r="BI103" i="3"/>
  <c r="BG103" i="3"/>
  <c r="BE103" i="3"/>
  <c r="BC103" i="3"/>
  <c r="BA103" i="3"/>
  <c r="AY103" i="3"/>
  <c r="AW103" i="3"/>
  <c r="AU103" i="3"/>
  <c r="AS103" i="3"/>
  <c r="AQ103" i="3"/>
  <c r="AO103" i="3"/>
  <c r="AM103" i="3"/>
  <c r="BN103" i="3"/>
  <c r="BL103" i="3"/>
  <c r="BJ103" i="3"/>
  <c r="BH103" i="3"/>
  <c r="BF103" i="3"/>
  <c r="BD103" i="3"/>
  <c r="BB103" i="3"/>
  <c r="AZ103" i="3"/>
  <c r="AX103" i="3"/>
  <c r="AV103" i="3"/>
  <c r="AT103" i="3"/>
  <c r="AR103" i="3"/>
  <c r="AP103" i="3"/>
  <c r="AN103" i="3"/>
  <c r="AL103" i="3"/>
  <c r="BN104" i="3"/>
  <c r="BL104" i="3"/>
  <c r="BJ104" i="3"/>
  <c r="BH104" i="3"/>
  <c r="BF104" i="3"/>
  <c r="BD104" i="3"/>
  <c r="BB104" i="3"/>
  <c r="AZ104" i="3"/>
  <c r="AX104" i="3"/>
  <c r="AV104" i="3"/>
  <c r="AT104" i="3"/>
  <c r="AR104" i="3"/>
  <c r="AP104" i="3"/>
  <c r="AN104" i="3"/>
  <c r="AL104" i="3"/>
  <c r="BM104" i="3"/>
  <c r="BK104" i="3"/>
  <c r="BI104" i="3"/>
  <c r="BG104" i="3"/>
  <c r="BE104" i="3"/>
  <c r="BC104" i="3"/>
  <c r="BA104" i="3"/>
  <c r="AY104" i="3"/>
  <c r="AW104" i="3"/>
  <c r="AU104" i="3"/>
  <c r="AS104" i="3"/>
  <c r="AQ104" i="3"/>
  <c r="AO104" i="3"/>
  <c r="AM104" i="3"/>
  <c r="BM105" i="3"/>
  <c r="BK105" i="3"/>
  <c r="BI105" i="3"/>
  <c r="BG105" i="3"/>
  <c r="BE105" i="3"/>
  <c r="BC105" i="3"/>
  <c r="BA105" i="3"/>
  <c r="AY105" i="3"/>
  <c r="AW105" i="3"/>
  <c r="AU105" i="3"/>
  <c r="AS105" i="3"/>
  <c r="AQ105" i="3"/>
  <c r="AO105" i="3"/>
  <c r="AM105" i="3"/>
  <c r="BN105" i="3"/>
  <c r="BL105" i="3"/>
  <c r="BJ105" i="3"/>
  <c r="BH105" i="3"/>
  <c r="BF105" i="3"/>
  <c r="BD105" i="3"/>
  <c r="BB105" i="3"/>
  <c r="AZ105" i="3"/>
  <c r="AX105" i="3"/>
  <c r="AV105" i="3"/>
  <c r="AT105" i="3"/>
  <c r="AR105" i="3"/>
  <c r="AP105" i="3"/>
  <c r="AN105" i="3"/>
  <c r="AL105" i="3"/>
  <c r="BN106" i="3"/>
  <c r="BL106" i="3"/>
  <c r="BJ106" i="3"/>
  <c r="BH106" i="3"/>
  <c r="BF106" i="3"/>
  <c r="BD106" i="3"/>
  <c r="BB106" i="3"/>
  <c r="AZ106" i="3"/>
  <c r="AX106" i="3"/>
  <c r="AV106" i="3"/>
  <c r="AT106" i="3"/>
  <c r="AR106" i="3"/>
  <c r="BM106" i="3"/>
  <c r="BI106" i="3"/>
  <c r="BE106" i="3"/>
  <c r="BA106" i="3"/>
  <c r="AW106" i="3"/>
  <c r="AS106" i="3"/>
  <c r="AP106" i="3"/>
  <c r="AN106" i="3"/>
  <c r="AL106" i="3"/>
  <c r="BK106" i="3"/>
  <c r="BG106" i="3"/>
  <c r="BC106" i="3"/>
  <c r="AY106" i="3"/>
  <c r="AU106" i="3"/>
  <c r="AQ106" i="3"/>
  <c r="AO106" i="3"/>
  <c r="AM106" i="3"/>
  <c r="BM107" i="3"/>
  <c r="BK107" i="3"/>
  <c r="BI107" i="3"/>
  <c r="BG107" i="3"/>
  <c r="BE107" i="3"/>
  <c r="BC107" i="3"/>
  <c r="BA107" i="3"/>
  <c r="AY107" i="3"/>
  <c r="AW107" i="3"/>
  <c r="AU107" i="3"/>
  <c r="AS107" i="3"/>
  <c r="AQ107" i="3"/>
  <c r="AO107" i="3"/>
  <c r="AM107" i="3"/>
  <c r="BL107" i="3"/>
  <c r="BH107" i="3"/>
  <c r="BD107" i="3"/>
  <c r="AZ107" i="3"/>
  <c r="AV107" i="3"/>
  <c r="AR107" i="3"/>
  <c r="AN107" i="3"/>
  <c r="BN107" i="3"/>
  <c r="BJ107" i="3"/>
  <c r="BF107" i="3"/>
  <c r="BB107" i="3"/>
  <c r="AX107" i="3"/>
  <c r="AT107" i="3"/>
  <c r="AP107" i="3"/>
  <c r="AL107" i="3"/>
  <c r="BN108" i="3"/>
  <c r="BL108" i="3"/>
  <c r="BJ108" i="3"/>
  <c r="BH108" i="3"/>
  <c r="BF108" i="3"/>
  <c r="BD108" i="3"/>
  <c r="BB108" i="3"/>
  <c r="AZ108" i="3"/>
  <c r="AX108" i="3"/>
  <c r="AV108" i="3"/>
  <c r="AT108" i="3"/>
  <c r="AR108" i="3"/>
  <c r="AP108" i="3"/>
  <c r="AN108" i="3"/>
  <c r="AL108" i="3"/>
  <c r="BK108" i="3"/>
  <c r="BG108" i="3"/>
  <c r="BC108" i="3"/>
  <c r="AY108" i="3"/>
  <c r="AU108" i="3"/>
  <c r="AQ108" i="3"/>
  <c r="AM108" i="3"/>
  <c r="BM108" i="3"/>
  <c r="BI108" i="3"/>
  <c r="BE108" i="3"/>
  <c r="BA108" i="3"/>
  <c r="AW108" i="3"/>
  <c r="AS108" i="3"/>
  <c r="AO108" i="3"/>
  <c r="BM109" i="3"/>
  <c r="BK109" i="3"/>
  <c r="BI109" i="3"/>
  <c r="BG109" i="3"/>
  <c r="BE109" i="3"/>
  <c r="BC109" i="3"/>
  <c r="BA109" i="3"/>
  <c r="AY109" i="3"/>
  <c r="AW109" i="3"/>
  <c r="AU109" i="3"/>
  <c r="AS109" i="3"/>
  <c r="AQ109" i="3"/>
  <c r="AO109" i="3"/>
  <c r="AM109" i="3"/>
  <c r="BN109" i="3"/>
  <c r="BJ109" i="3"/>
  <c r="BF109" i="3"/>
  <c r="BB109" i="3"/>
  <c r="AX109" i="3"/>
  <c r="AT109" i="3"/>
  <c r="AP109" i="3"/>
  <c r="AL109" i="3"/>
  <c r="BL109" i="3"/>
  <c r="BH109" i="3"/>
  <c r="BD109" i="3"/>
  <c r="AZ109" i="3"/>
  <c r="AV109" i="3"/>
  <c r="AR109" i="3"/>
  <c r="AN109" i="3"/>
  <c r="BN110" i="3"/>
  <c r="BL110" i="3"/>
  <c r="BJ110" i="3"/>
  <c r="BH110" i="3"/>
  <c r="BF110" i="3"/>
  <c r="BD110" i="3"/>
  <c r="BB110" i="3"/>
  <c r="AZ110" i="3"/>
  <c r="AX110" i="3"/>
  <c r="AV110" i="3"/>
  <c r="AT110" i="3"/>
  <c r="AR110" i="3"/>
  <c r="AP110" i="3"/>
  <c r="AN110" i="3"/>
  <c r="AL110" i="3"/>
  <c r="BM110" i="3"/>
  <c r="BI110" i="3"/>
  <c r="BE110" i="3"/>
  <c r="BA110" i="3"/>
  <c r="AW110" i="3"/>
  <c r="AS110" i="3"/>
  <c r="AO110" i="3"/>
  <c r="BK110" i="3"/>
  <c r="BG110" i="3"/>
  <c r="BC110" i="3"/>
  <c r="AY110" i="3"/>
  <c r="AU110" i="3"/>
  <c r="AQ110" i="3"/>
  <c r="AM110" i="3"/>
  <c r="BM111" i="3"/>
  <c r="BK111" i="3"/>
  <c r="BI111" i="3"/>
  <c r="BG111" i="3"/>
  <c r="BE111" i="3"/>
  <c r="BC111" i="3"/>
  <c r="BA111" i="3"/>
  <c r="AY111" i="3"/>
  <c r="AW111" i="3"/>
  <c r="AU111" i="3"/>
  <c r="AS111" i="3"/>
  <c r="AQ111" i="3"/>
  <c r="AO111" i="3"/>
  <c r="AM111" i="3"/>
  <c r="BL111" i="3"/>
  <c r="BH111" i="3"/>
  <c r="BD111" i="3"/>
  <c r="AZ111" i="3"/>
  <c r="AV111" i="3"/>
  <c r="AR111" i="3"/>
  <c r="AN111" i="3"/>
  <c r="BN111" i="3"/>
  <c r="BJ111" i="3"/>
  <c r="BF111" i="3"/>
  <c r="BB111" i="3"/>
  <c r="AX111" i="3"/>
  <c r="AT111" i="3"/>
  <c r="AP111" i="3"/>
  <c r="AL111" i="3"/>
  <c r="BN112" i="3"/>
  <c r="BL112" i="3"/>
  <c r="BJ112" i="3"/>
  <c r="BH112" i="3"/>
  <c r="BF112" i="3"/>
  <c r="BD112" i="3"/>
  <c r="BB112" i="3"/>
  <c r="AZ112" i="3"/>
  <c r="AX112" i="3"/>
  <c r="AV112" i="3"/>
  <c r="AT112" i="3"/>
  <c r="AR112" i="3"/>
  <c r="AP112" i="3"/>
  <c r="AN112" i="3"/>
  <c r="AL112" i="3"/>
  <c r="BK112" i="3"/>
  <c r="BG112" i="3"/>
  <c r="BC112" i="3"/>
  <c r="AY112" i="3"/>
  <c r="AU112" i="3"/>
  <c r="AQ112" i="3"/>
  <c r="AM112" i="3"/>
  <c r="BM112" i="3"/>
  <c r="BI112" i="3"/>
  <c r="BE112" i="3"/>
  <c r="BA112" i="3"/>
  <c r="AW112" i="3"/>
  <c r="AS112" i="3"/>
  <c r="AO112" i="3"/>
  <c r="BM113" i="3"/>
  <c r="BK113" i="3"/>
  <c r="BI113" i="3"/>
  <c r="BG113" i="3"/>
  <c r="BE113" i="3"/>
  <c r="BC113" i="3"/>
  <c r="BA113" i="3"/>
  <c r="AY113" i="3"/>
  <c r="AW113" i="3"/>
  <c r="AU113" i="3"/>
  <c r="AS113" i="3"/>
  <c r="AQ113" i="3"/>
  <c r="AO113" i="3"/>
  <c r="AM113" i="3"/>
  <c r="BN113" i="3"/>
  <c r="BJ113" i="3"/>
  <c r="BF113" i="3"/>
  <c r="BB113" i="3"/>
  <c r="AX113" i="3"/>
  <c r="AT113" i="3"/>
  <c r="AP113" i="3"/>
  <c r="AL113" i="3"/>
  <c r="BL113" i="3"/>
  <c r="BH113" i="3"/>
  <c r="BD113" i="3"/>
  <c r="AZ113" i="3"/>
  <c r="AV113" i="3"/>
  <c r="AR113" i="3"/>
  <c r="AN113" i="3"/>
  <c r="BN114" i="3"/>
  <c r="BL114" i="3"/>
  <c r="BJ114" i="3"/>
  <c r="BH114" i="3"/>
  <c r="BF114" i="3"/>
  <c r="BD114" i="3"/>
  <c r="BB114" i="3"/>
  <c r="AZ114" i="3"/>
  <c r="AX114" i="3"/>
  <c r="AV114" i="3"/>
  <c r="AT114" i="3"/>
  <c r="AR114" i="3"/>
  <c r="AP114" i="3"/>
  <c r="AN114" i="3"/>
  <c r="AL114" i="3"/>
  <c r="BM114" i="3"/>
  <c r="BI114" i="3"/>
  <c r="BE114" i="3"/>
  <c r="BA114" i="3"/>
  <c r="AW114" i="3"/>
  <c r="AS114" i="3"/>
  <c r="AO114" i="3"/>
  <c r="BK114" i="3"/>
  <c r="BG114" i="3"/>
  <c r="BC114" i="3"/>
  <c r="AY114" i="3"/>
  <c r="AU114" i="3"/>
  <c r="AQ114" i="3"/>
  <c r="AM114" i="3"/>
  <c r="BM115" i="3"/>
  <c r="BK115" i="3"/>
  <c r="BI115" i="3"/>
  <c r="BG115" i="3"/>
  <c r="BE115" i="3"/>
  <c r="BC115" i="3"/>
  <c r="BA115" i="3"/>
  <c r="AY115" i="3"/>
  <c r="AW115" i="3"/>
  <c r="AU115" i="3"/>
  <c r="AS115" i="3"/>
  <c r="AQ115" i="3"/>
  <c r="AO115" i="3"/>
  <c r="AM115" i="3"/>
  <c r="BL115" i="3"/>
  <c r="BH115" i="3"/>
  <c r="BD115" i="3"/>
  <c r="AZ115" i="3"/>
  <c r="AV115" i="3"/>
  <c r="AR115" i="3"/>
  <c r="AN115" i="3"/>
  <c r="BN115" i="3"/>
  <c r="BJ115" i="3"/>
  <c r="BF115" i="3"/>
  <c r="BB115" i="3"/>
  <c r="AX115" i="3"/>
  <c r="AT115" i="3"/>
  <c r="AP115" i="3"/>
  <c r="AL115" i="3"/>
  <c r="BN116" i="3"/>
  <c r="BL116" i="3"/>
  <c r="BJ116" i="3"/>
  <c r="BH116" i="3"/>
  <c r="BF116" i="3"/>
  <c r="BD116" i="3"/>
  <c r="BB116" i="3"/>
  <c r="AZ116" i="3"/>
  <c r="AX116" i="3"/>
  <c r="AV116" i="3"/>
  <c r="AT116" i="3"/>
  <c r="AR116" i="3"/>
  <c r="AP116" i="3"/>
  <c r="AN116" i="3"/>
  <c r="AL116" i="3"/>
  <c r="BK116" i="3"/>
  <c r="BG116" i="3"/>
  <c r="BC116" i="3"/>
  <c r="AY116" i="3"/>
  <c r="AU116" i="3"/>
  <c r="AQ116" i="3"/>
  <c r="AM116" i="3"/>
  <c r="BM116" i="3"/>
  <c r="BI116" i="3"/>
  <c r="BE116" i="3"/>
  <c r="BA116" i="3"/>
  <c r="AW116" i="3"/>
  <c r="AS116" i="3"/>
  <c r="AO116" i="3"/>
  <c r="BM117" i="3"/>
  <c r="BK117" i="3"/>
  <c r="BI117" i="3"/>
  <c r="BG117" i="3"/>
  <c r="BE117" i="3"/>
  <c r="BC117" i="3"/>
  <c r="BA117" i="3"/>
  <c r="AY117" i="3"/>
  <c r="AW117" i="3"/>
  <c r="AU117" i="3"/>
  <c r="AS117" i="3"/>
  <c r="AQ117" i="3"/>
  <c r="AO117" i="3"/>
  <c r="AM117" i="3"/>
  <c r="BN117" i="3"/>
  <c r="BJ117" i="3"/>
  <c r="BF117" i="3"/>
  <c r="BB117" i="3"/>
  <c r="AX117" i="3"/>
  <c r="AT117" i="3"/>
  <c r="AP117" i="3"/>
  <c r="AL117" i="3"/>
  <c r="BL117" i="3"/>
  <c r="BH117" i="3"/>
  <c r="BD117" i="3"/>
  <c r="AZ117" i="3"/>
  <c r="AV117" i="3"/>
  <c r="AR117" i="3"/>
  <c r="AN117" i="3"/>
  <c r="BN118" i="3"/>
  <c r="BL118" i="3"/>
  <c r="BJ118" i="3"/>
  <c r="BH118" i="3"/>
  <c r="BF118" i="3"/>
  <c r="BD118" i="3"/>
  <c r="BB118" i="3"/>
  <c r="AZ118" i="3"/>
  <c r="AX118" i="3"/>
  <c r="AV118" i="3"/>
  <c r="AT118" i="3"/>
  <c r="AR118" i="3"/>
  <c r="AP118" i="3"/>
  <c r="AN118" i="3"/>
  <c r="AL118" i="3"/>
  <c r="BM118" i="3"/>
  <c r="BI118" i="3"/>
  <c r="BE118" i="3"/>
  <c r="BA118" i="3"/>
  <c r="AW118" i="3"/>
  <c r="AS118" i="3"/>
  <c r="AO118" i="3"/>
  <c r="BK118" i="3"/>
  <c r="BG118" i="3"/>
  <c r="BC118" i="3"/>
  <c r="AY118" i="3"/>
  <c r="AU118" i="3"/>
  <c r="AQ118" i="3"/>
  <c r="AM118" i="3"/>
  <c r="BM119" i="3"/>
  <c r="BK119" i="3"/>
  <c r="BI119" i="3"/>
  <c r="BG119" i="3"/>
  <c r="BE119" i="3"/>
  <c r="BC119" i="3"/>
  <c r="BA119" i="3"/>
  <c r="AY119" i="3"/>
  <c r="AW119" i="3"/>
  <c r="AU119" i="3"/>
  <c r="AS119" i="3"/>
  <c r="AQ119" i="3"/>
  <c r="AO119" i="3"/>
  <c r="AM119" i="3"/>
  <c r="BL119" i="3"/>
  <c r="BH119" i="3"/>
  <c r="BD119" i="3"/>
  <c r="AZ119" i="3"/>
  <c r="AV119" i="3"/>
  <c r="AR119" i="3"/>
  <c r="AN119" i="3"/>
  <c r="BN119" i="3"/>
  <c r="BJ119" i="3"/>
  <c r="BF119" i="3"/>
  <c r="BB119" i="3"/>
  <c r="AX119" i="3"/>
  <c r="AT119" i="3"/>
  <c r="AP119" i="3"/>
  <c r="AL119" i="3"/>
  <c r="BN120" i="3"/>
  <c r="BL120" i="3"/>
  <c r="BJ120" i="3"/>
  <c r="BH120" i="3"/>
  <c r="BF120" i="3"/>
  <c r="BD120" i="3"/>
  <c r="BB120" i="3"/>
  <c r="AZ120" i="3"/>
  <c r="AX120" i="3"/>
  <c r="AV120" i="3"/>
  <c r="AT120" i="3"/>
  <c r="AR120" i="3"/>
  <c r="AP120" i="3"/>
  <c r="AN120" i="3"/>
  <c r="AL120" i="3"/>
  <c r="BK120" i="3"/>
  <c r="BG120" i="3"/>
  <c r="BC120" i="3"/>
  <c r="AY120" i="3"/>
  <c r="AU120" i="3"/>
  <c r="AQ120" i="3"/>
  <c r="AM120" i="3"/>
  <c r="BM120" i="3"/>
  <c r="BI120" i="3"/>
  <c r="BE120" i="3"/>
  <c r="BA120" i="3"/>
  <c r="AW120" i="3"/>
  <c r="AS120" i="3"/>
  <c r="AO120" i="3"/>
  <c r="BM121" i="3"/>
  <c r="BK121" i="3"/>
  <c r="BI121" i="3"/>
  <c r="BG121" i="3"/>
  <c r="BE121" i="3"/>
  <c r="BC121" i="3"/>
  <c r="BA121" i="3"/>
  <c r="AY121" i="3"/>
  <c r="AW121" i="3"/>
  <c r="AU121" i="3"/>
  <c r="AS121" i="3"/>
  <c r="AQ121" i="3"/>
  <c r="AO121" i="3"/>
  <c r="AM121" i="3"/>
  <c r="BN121" i="3"/>
  <c r="BJ121" i="3"/>
  <c r="BF121" i="3"/>
  <c r="BB121" i="3"/>
  <c r="AX121" i="3"/>
  <c r="AT121" i="3"/>
  <c r="AP121" i="3"/>
  <c r="AL121" i="3"/>
  <c r="BL121" i="3"/>
  <c r="BH121" i="3"/>
  <c r="BD121" i="3"/>
  <c r="AZ121" i="3"/>
  <c r="AV121" i="3"/>
  <c r="AR121" i="3"/>
  <c r="AN121" i="3"/>
  <c r="BN122" i="3"/>
  <c r="BL122" i="3"/>
  <c r="BJ122" i="3"/>
  <c r="BH122" i="3"/>
  <c r="BF122" i="3"/>
  <c r="BD122" i="3"/>
  <c r="BB122" i="3"/>
  <c r="AZ122" i="3"/>
  <c r="AX122" i="3"/>
  <c r="AV122" i="3"/>
  <c r="AT122" i="3"/>
  <c r="AR122" i="3"/>
  <c r="AP122" i="3"/>
  <c r="AN122" i="3"/>
  <c r="AL122" i="3"/>
  <c r="BM122" i="3"/>
  <c r="BI122" i="3"/>
  <c r="BE122" i="3"/>
  <c r="BA122" i="3"/>
  <c r="AW122" i="3"/>
  <c r="AS122" i="3"/>
  <c r="AO122" i="3"/>
  <c r="BK122" i="3"/>
  <c r="BG122" i="3"/>
  <c r="BC122" i="3"/>
  <c r="AY122" i="3"/>
  <c r="AU122" i="3"/>
  <c r="AQ122" i="3"/>
  <c r="AM12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49" i="4"/>
  <c r="A82" i="3" s="1"/>
  <c r="C262" i="4"/>
  <c r="C516" i="3" s="1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D75" i="3"/>
  <c r="C406" i="3"/>
  <c r="D406" i="3" s="1"/>
  <c r="C410" i="3"/>
  <c r="D410" i="3" s="1"/>
  <c r="C408" i="3"/>
  <c r="D55" i="3"/>
  <c r="E9" i="3"/>
  <c r="C131" i="3"/>
  <c r="D175" i="3"/>
  <c r="D179" i="3" s="1"/>
  <c r="C179" i="3"/>
  <c r="C178" i="3"/>
  <c r="C175" i="3"/>
  <c r="AG175" i="3"/>
  <c r="AG176" i="3" s="1"/>
  <c r="AF175" i="3"/>
  <c r="AF176" i="3" s="1"/>
  <c r="AE175" i="3"/>
  <c r="AE176" i="3" s="1"/>
  <c r="AD175" i="3"/>
  <c r="AD176" i="3" s="1"/>
  <c r="AC175" i="3"/>
  <c r="AC176" i="3" s="1"/>
  <c r="AB175" i="3"/>
  <c r="AB176" i="3" s="1"/>
  <c r="AA175" i="3"/>
  <c r="AA176" i="3" s="1"/>
  <c r="Z175" i="3"/>
  <c r="Z176" i="3" s="1"/>
  <c r="Y175" i="3"/>
  <c r="Y176" i="3" s="1"/>
  <c r="X175" i="3"/>
  <c r="X176" i="3" s="1"/>
  <c r="W175" i="3"/>
  <c r="W176" i="3" s="1"/>
  <c r="V175" i="3"/>
  <c r="V176" i="3" s="1"/>
  <c r="U175" i="3"/>
  <c r="U176" i="3" s="1"/>
  <c r="T175" i="3"/>
  <c r="T176" i="3" s="1"/>
  <c r="S175" i="3"/>
  <c r="S176" i="3" s="1"/>
  <c r="R175" i="3"/>
  <c r="R176" i="3" s="1"/>
  <c r="Q175" i="3"/>
  <c r="Q176" i="3" s="1"/>
  <c r="P175" i="3"/>
  <c r="P176" i="3" s="1"/>
  <c r="O175" i="3"/>
  <c r="O176" i="3" s="1"/>
  <c r="N175" i="3"/>
  <c r="N176" i="3" s="1"/>
  <c r="M175" i="3"/>
  <c r="M176" i="3" s="1"/>
  <c r="L175" i="3"/>
  <c r="L176" i="3" s="1"/>
  <c r="K175" i="3"/>
  <c r="K176" i="3" s="1"/>
  <c r="J175" i="3"/>
  <c r="J176" i="3" s="1"/>
  <c r="I175" i="3"/>
  <c r="I176" i="3" s="1"/>
  <c r="H175" i="3"/>
  <c r="H176" i="3" s="1"/>
  <c r="G175" i="3"/>
  <c r="G176" i="3" s="1"/>
  <c r="F175" i="3"/>
  <c r="F176" i="3" s="1"/>
  <c r="E175" i="3"/>
  <c r="E176" i="3" s="1"/>
  <c r="C176" i="3"/>
  <c r="I46" i="3"/>
  <c r="H46" i="3"/>
  <c r="G46" i="3"/>
  <c r="F46" i="3"/>
  <c r="E46" i="3"/>
  <c r="D46" i="3"/>
  <c r="J45" i="3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AM45" i="3" s="1"/>
  <c r="AN45" i="3" s="1"/>
  <c r="AO45" i="3" s="1"/>
  <c r="AP45" i="3" s="1"/>
  <c r="AQ45" i="3" s="1"/>
  <c r="AR45" i="3" s="1"/>
  <c r="AS45" i="3" s="1"/>
  <c r="J44" i="3"/>
  <c r="K44" i="3" s="1"/>
  <c r="D37" i="3"/>
  <c r="D38" i="3"/>
  <c r="E34" i="3" l="1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AM34" i="3" s="1"/>
  <c r="AN34" i="3" s="1"/>
  <c r="AO34" i="3" s="1"/>
  <c r="AP34" i="3" s="1"/>
  <c r="AQ34" i="3" s="1"/>
  <c r="AR34" i="3" s="1"/>
  <c r="AS34" i="3" s="1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AM31" i="3" s="1"/>
  <c r="AN31" i="3" s="1"/>
  <c r="AO31" i="3" s="1"/>
  <c r="AP31" i="3" s="1"/>
  <c r="AQ31" i="3" s="1"/>
  <c r="AR31" i="3" s="1"/>
  <c r="AS31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AM32" i="3" s="1"/>
  <c r="AN32" i="3" s="1"/>
  <c r="AO32" i="3" s="1"/>
  <c r="AP32" i="3" s="1"/>
  <c r="AQ32" i="3" s="1"/>
  <c r="AR32" i="3" s="1"/>
  <c r="AS32" i="3" s="1"/>
  <c r="C32" i="4"/>
  <c r="C57" i="3"/>
  <c r="E55" i="3"/>
  <c r="D49" i="3"/>
  <c r="G206" i="3"/>
  <c r="G225" i="3"/>
  <c r="G221" i="3"/>
  <c r="G202" i="3"/>
  <c r="I205" i="3"/>
  <c r="H223" i="3"/>
  <c r="I201" i="3"/>
  <c r="H224" i="3"/>
  <c r="I204" i="3"/>
  <c r="H220" i="3"/>
  <c r="I248" i="3"/>
  <c r="H222" i="3"/>
  <c r="C56" i="3"/>
  <c r="C58" i="3"/>
  <c r="C30" i="4"/>
  <c r="BN131" i="3"/>
  <c r="BL131" i="3"/>
  <c r="BJ131" i="3"/>
  <c r="BH131" i="3"/>
  <c r="BF131" i="3"/>
  <c r="BD131" i="3"/>
  <c r="BB131" i="3"/>
  <c r="AZ131" i="3"/>
  <c r="AX131" i="3"/>
  <c r="AV131" i="3"/>
  <c r="AT131" i="3"/>
  <c r="AR131" i="3"/>
  <c r="AP131" i="3"/>
  <c r="AN131" i="3"/>
  <c r="AL131" i="3"/>
  <c r="BM131" i="3"/>
  <c r="BK131" i="3"/>
  <c r="BI131" i="3"/>
  <c r="BG131" i="3"/>
  <c r="BE131" i="3"/>
  <c r="BC131" i="3"/>
  <c r="BA131" i="3"/>
  <c r="AY131" i="3"/>
  <c r="AW131" i="3"/>
  <c r="AU131" i="3"/>
  <c r="AS131" i="3"/>
  <c r="AQ131" i="3"/>
  <c r="AO131" i="3"/>
  <c r="AM131" i="3"/>
  <c r="AK131" i="3"/>
  <c r="C409" i="3"/>
  <c r="D409" i="3" s="1"/>
  <c r="D408" i="3"/>
  <c r="A99" i="4"/>
  <c r="A50" i="4"/>
  <c r="C224" i="4"/>
  <c r="C298" i="3" s="1"/>
  <c r="C284" i="3"/>
  <c r="C223" i="4"/>
  <c r="C297" i="3" s="1"/>
  <c r="C283" i="3"/>
  <c r="C222" i="4"/>
  <c r="C296" i="3" s="1"/>
  <c r="C282" i="3"/>
  <c r="C221" i="4"/>
  <c r="C295" i="3" s="1"/>
  <c r="C281" i="3"/>
  <c r="C220" i="4"/>
  <c r="C294" i="3" s="1"/>
  <c r="C280" i="3"/>
  <c r="C219" i="4"/>
  <c r="C293" i="3" s="1"/>
  <c r="C279" i="3"/>
  <c r="C218" i="4"/>
  <c r="C292" i="3" s="1"/>
  <c r="C278" i="3"/>
  <c r="C217" i="4"/>
  <c r="C291" i="3" s="1"/>
  <c r="C277" i="3"/>
  <c r="C216" i="4"/>
  <c r="C290" i="3" s="1"/>
  <c r="C276" i="3"/>
  <c r="C215" i="4"/>
  <c r="C289" i="3" s="1"/>
  <c r="C275" i="3"/>
  <c r="A210" i="4"/>
  <c r="A270" i="3"/>
  <c r="A208" i="4"/>
  <c r="A268" i="3"/>
  <c r="A206" i="4"/>
  <c r="A266" i="3"/>
  <c r="A204" i="4"/>
  <c r="A264" i="3"/>
  <c r="A202" i="4"/>
  <c r="A262" i="3"/>
  <c r="B224" i="4"/>
  <c r="B298" i="3" s="1"/>
  <c r="B284" i="3"/>
  <c r="B223" i="4"/>
  <c r="B297" i="3" s="1"/>
  <c r="B283" i="3"/>
  <c r="B222" i="4"/>
  <c r="B296" i="3" s="1"/>
  <c r="B282" i="3"/>
  <c r="B221" i="4"/>
  <c r="B295" i="3" s="1"/>
  <c r="B281" i="3"/>
  <c r="B220" i="4"/>
  <c r="B294" i="3" s="1"/>
  <c r="B280" i="3"/>
  <c r="B219" i="4"/>
  <c r="B293" i="3" s="1"/>
  <c r="B279" i="3"/>
  <c r="B218" i="4"/>
  <c r="B292" i="3" s="1"/>
  <c r="B278" i="3"/>
  <c r="B217" i="4"/>
  <c r="B291" i="3" s="1"/>
  <c r="B277" i="3"/>
  <c r="B216" i="4"/>
  <c r="B290" i="3" s="1"/>
  <c r="B276" i="3"/>
  <c r="B215" i="4"/>
  <c r="B289" i="3" s="1"/>
  <c r="B275" i="3"/>
  <c r="A209" i="4"/>
  <c r="A269" i="3"/>
  <c r="A207" i="4"/>
  <c r="A267" i="3"/>
  <c r="A205" i="4"/>
  <c r="A265" i="3"/>
  <c r="A203" i="4"/>
  <c r="A263" i="3"/>
  <c r="A201" i="4"/>
  <c r="A261" i="3"/>
  <c r="D176" i="3"/>
  <c r="L44" i="3"/>
  <c r="K46" i="3"/>
  <c r="J46" i="3"/>
  <c r="D178" i="3"/>
  <c r="F178" i="3"/>
  <c r="H178" i="3"/>
  <c r="J178" i="3"/>
  <c r="L178" i="3"/>
  <c r="N178" i="3"/>
  <c r="P178" i="3"/>
  <c r="R178" i="3"/>
  <c r="T178" i="3"/>
  <c r="V178" i="3"/>
  <c r="X178" i="3"/>
  <c r="Z178" i="3"/>
  <c r="AB178" i="3"/>
  <c r="AD178" i="3"/>
  <c r="AF178" i="3"/>
  <c r="E179" i="3"/>
  <c r="G179" i="3"/>
  <c r="I179" i="3"/>
  <c r="K179" i="3"/>
  <c r="M179" i="3"/>
  <c r="O179" i="3"/>
  <c r="Q179" i="3"/>
  <c r="S179" i="3"/>
  <c r="U179" i="3"/>
  <c r="W179" i="3"/>
  <c r="Y179" i="3"/>
  <c r="AA179" i="3"/>
  <c r="AC179" i="3"/>
  <c r="AE179" i="3"/>
  <c r="AG179" i="3"/>
  <c r="E178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AG178" i="3"/>
  <c r="F179" i="3"/>
  <c r="H179" i="3"/>
  <c r="J179" i="3"/>
  <c r="L179" i="3"/>
  <c r="N179" i="3"/>
  <c r="P179" i="3"/>
  <c r="R179" i="3"/>
  <c r="T179" i="3"/>
  <c r="V179" i="3"/>
  <c r="X179" i="3"/>
  <c r="Z179" i="3"/>
  <c r="AB179" i="3"/>
  <c r="AD179" i="3"/>
  <c r="AF179" i="3"/>
  <c r="B416" i="3"/>
  <c r="E36" i="3"/>
  <c r="F36" i="3" s="1"/>
  <c r="G36" i="3" s="1"/>
  <c r="D28" i="3"/>
  <c r="E28" i="3" s="1"/>
  <c r="D27" i="3"/>
  <c r="E27" i="3" s="1"/>
  <c r="D26" i="3"/>
  <c r="E26" i="3" s="1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E18" i="3"/>
  <c r="F55" i="3" l="1"/>
  <c r="E49" i="3"/>
  <c r="E50" i="3" s="1"/>
  <c r="E35" i="3"/>
  <c r="H206" i="3"/>
  <c r="H202" i="3"/>
  <c r="H208" i="3"/>
  <c r="G227" i="3"/>
  <c r="G208" i="3"/>
  <c r="J201" i="3"/>
  <c r="I223" i="3"/>
  <c r="J205" i="3"/>
  <c r="J204" i="3"/>
  <c r="I224" i="3"/>
  <c r="I222" i="3"/>
  <c r="I220" i="3"/>
  <c r="J248" i="3"/>
  <c r="A100" i="4"/>
  <c r="A51" i="4"/>
  <c r="A83" i="3"/>
  <c r="A215" i="4"/>
  <c r="A289" i="3" s="1"/>
  <c r="A275" i="3"/>
  <c r="A217" i="4"/>
  <c r="A291" i="3" s="1"/>
  <c r="A277" i="3"/>
  <c r="A219" i="4"/>
  <c r="A293" i="3" s="1"/>
  <c r="A279" i="3"/>
  <c r="A221" i="4"/>
  <c r="A295" i="3" s="1"/>
  <c r="A281" i="3"/>
  <c r="A223" i="4"/>
  <c r="A297" i="3" s="1"/>
  <c r="A283" i="3"/>
  <c r="A216" i="4"/>
  <c r="A290" i="3" s="1"/>
  <c r="A276" i="3"/>
  <c r="A218" i="4"/>
  <c r="A292" i="3" s="1"/>
  <c r="A278" i="3"/>
  <c r="A220" i="4"/>
  <c r="A294" i="3" s="1"/>
  <c r="A280" i="3"/>
  <c r="A222" i="4"/>
  <c r="A296" i="3" s="1"/>
  <c r="A282" i="3"/>
  <c r="A224" i="4"/>
  <c r="A298" i="3" s="1"/>
  <c r="A284" i="3"/>
  <c r="A358" i="3" s="1"/>
  <c r="M44" i="3"/>
  <c r="L46" i="3"/>
  <c r="B390" i="3"/>
  <c r="B385" i="3"/>
  <c r="B380" i="3"/>
  <c r="B375" i="3"/>
  <c r="B388" i="3"/>
  <c r="B383" i="3"/>
  <c r="B378" i="3"/>
  <c r="B368" i="3"/>
  <c r="B367" i="3"/>
  <c r="B240" i="3"/>
  <c r="B362" i="3"/>
  <c r="B363" i="3"/>
  <c r="B237" i="3"/>
  <c r="B185" i="3"/>
  <c r="B344" i="3"/>
  <c r="B345" i="3"/>
  <c r="H36" i="3"/>
  <c r="C180" i="3"/>
  <c r="B235" i="3"/>
  <c r="B219" i="3"/>
  <c r="B212" i="3"/>
  <c r="B231" i="3"/>
  <c r="C182" i="3"/>
  <c r="C177" i="3"/>
  <c r="C407" i="3" s="1"/>
  <c r="D407" i="3" s="1"/>
  <c r="G177" i="3"/>
  <c r="D182" i="3"/>
  <c r="D177" i="3"/>
  <c r="F177" i="3"/>
  <c r="H177" i="3"/>
  <c r="H181" i="3" s="1"/>
  <c r="J177" i="3"/>
  <c r="J181" i="3" s="1"/>
  <c r="L177" i="3"/>
  <c r="L181" i="3" s="1"/>
  <c r="N177" i="3"/>
  <c r="N181" i="3" s="1"/>
  <c r="P177" i="3"/>
  <c r="P181" i="3" s="1"/>
  <c r="R177" i="3"/>
  <c r="R181" i="3" s="1"/>
  <c r="T177" i="3"/>
  <c r="T181" i="3" s="1"/>
  <c r="V177" i="3"/>
  <c r="V181" i="3" s="1"/>
  <c r="X177" i="3"/>
  <c r="X181" i="3" s="1"/>
  <c r="Z177" i="3"/>
  <c r="Z181" i="3" s="1"/>
  <c r="AB177" i="3"/>
  <c r="AB181" i="3" s="1"/>
  <c r="AD177" i="3"/>
  <c r="AD181" i="3" s="1"/>
  <c r="AF177" i="3"/>
  <c r="AF181" i="3" s="1"/>
  <c r="H180" i="3"/>
  <c r="J180" i="3"/>
  <c r="L180" i="3"/>
  <c r="N180" i="3"/>
  <c r="P180" i="3"/>
  <c r="R180" i="3"/>
  <c r="T180" i="3"/>
  <c r="V180" i="3"/>
  <c r="X180" i="3"/>
  <c r="Z180" i="3"/>
  <c r="AB180" i="3"/>
  <c r="AD180" i="3"/>
  <c r="AF180" i="3"/>
  <c r="H182" i="3"/>
  <c r="J182" i="3"/>
  <c r="L182" i="3"/>
  <c r="N182" i="3"/>
  <c r="P182" i="3"/>
  <c r="R182" i="3"/>
  <c r="T182" i="3"/>
  <c r="V182" i="3"/>
  <c r="X182" i="3"/>
  <c r="Z182" i="3"/>
  <c r="AB182" i="3"/>
  <c r="AD182" i="3"/>
  <c r="AF182" i="3"/>
  <c r="B187" i="3"/>
  <c r="B177" i="3"/>
  <c r="B180" i="3"/>
  <c r="E177" i="3"/>
  <c r="I177" i="3"/>
  <c r="I181" i="3" s="1"/>
  <c r="K177" i="3"/>
  <c r="K181" i="3" s="1"/>
  <c r="M177" i="3"/>
  <c r="M181" i="3" s="1"/>
  <c r="O177" i="3"/>
  <c r="O181" i="3" s="1"/>
  <c r="Q177" i="3"/>
  <c r="Q181" i="3" s="1"/>
  <c r="S177" i="3"/>
  <c r="S181" i="3" s="1"/>
  <c r="U177" i="3"/>
  <c r="U181" i="3" s="1"/>
  <c r="W177" i="3"/>
  <c r="W181" i="3" s="1"/>
  <c r="Y177" i="3"/>
  <c r="Y181" i="3" s="1"/>
  <c r="AA177" i="3"/>
  <c r="AA181" i="3" s="1"/>
  <c r="AC177" i="3"/>
  <c r="AC181" i="3" s="1"/>
  <c r="AE177" i="3"/>
  <c r="AE181" i="3" s="1"/>
  <c r="AG177" i="3"/>
  <c r="AG181" i="3" s="1"/>
  <c r="I180" i="3"/>
  <c r="K180" i="3"/>
  <c r="M180" i="3"/>
  <c r="O180" i="3"/>
  <c r="Q180" i="3"/>
  <c r="S180" i="3"/>
  <c r="U180" i="3"/>
  <c r="W180" i="3"/>
  <c r="Y180" i="3"/>
  <c r="AA180" i="3"/>
  <c r="AC180" i="3"/>
  <c r="AE180" i="3"/>
  <c r="AG180" i="3"/>
  <c r="B181" i="3"/>
  <c r="C195" i="3"/>
  <c r="C194" i="3"/>
  <c r="C193" i="3"/>
  <c r="C126" i="3"/>
  <c r="C93" i="4" s="1"/>
  <c r="E171" i="3"/>
  <c r="D171" i="3"/>
  <c r="B171" i="3"/>
  <c r="E170" i="3"/>
  <c r="D170" i="3"/>
  <c r="B170" i="3"/>
  <c r="E169" i="3"/>
  <c r="D169" i="3"/>
  <c r="B169" i="3"/>
  <c r="E168" i="3"/>
  <c r="D168" i="3"/>
  <c r="B168" i="3"/>
  <c r="E167" i="3"/>
  <c r="D167" i="3"/>
  <c r="B167" i="3"/>
  <c r="E166" i="3"/>
  <c r="D166" i="3"/>
  <c r="B166" i="3"/>
  <c r="E165" i="3"/>
  <c r="D165" i="3"/>
  <c r="B165" i="3"/>
  <c r="E164" i="3"/>
  <c r="D164" i="3"/>
  <c r="B164" i="3"/>
  <c r="E163" i="3"/>
  <c r="D163" i="3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B158" i="3"/>
  <c r="E157" i="3"/>
  <c r="D157" i="3"/>
  <c r="B157" i="3"/>
  <c r="E156" i="3"/>
  <c r="D156" i="3"/>
  <c r="B156" i="3"/>
  <c r="E155" i="3"/>
  <c r="D155" i="3"/>
  <c r="B155" i="3"/>
  <c r="E154" i="3"/>
  <c r="D154" i="3"/>
  <c r="B154" i="3"/>
  <c r="E153" i="3"/>
  <c r="D153" i="3"/>
  <c r="B153" i="3"/>
  <c r="E152" i="3"/>
  <c r="D152" i="3"/>
  <c r="B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G55" i="3" l="1"/>
  <c r="F49" i="3"/>
  <c r="F50" i="3" s="1"/>
  <c r="F35" i="3"/>
  <c r="H225" i="3"/>
  <c r="I206" i="3"/>
  <c r="I202" i="3"/>
  <c r="I208" i="3"/>
  <c r="H221" i="3"/>
  <c r="K201" i="3"/>
  <c r="J224" i="3"/>
  <c r="K204" i="3"/>
  <c r="K205" i="3"/>
  <c r="J223" i="3"/>
  <c r="J222" i="3"/>
  <c r="K248" i="3"/>
  <c r="J220" i="3"/>
  <c r="A101" i="4"/>
  <c r="A52" i="4"/>
  <c r="A84" i="3"/>
  <c r="N44" i="3"/>
  <c r="M46" i="3"/>
  <c r="B349" i="3"/>
  <c r="B331" i="3"/>
  <c r="B350" i="3"/>
  <c r="B351" i="3"/>
  <c r="B352" i="3"/>
  <c r="B353" i="3"/>
  <c r="B354" i="3"/>
  <c r="B355" i="3"/>
  <c r="B356" i="3"/>
  <c r="B357" i="3"/>
  <c r="B358" i="3"/>
  <c r="I36" i="3"/>
  <c r="B339" i="3"/>
  <c r="C339" i="3" s="1"/>
  <c r="B337" i="3"/>
  <c r="C337" i="3" s="1"/>
  <c r="B335" i="3"/>
  <c r="C335" i="3" s="1"/>
  <c r="B333" i="3"/>
  <c r="C333" i="3" s="1"/>
  <c r="C349" i="3"/>
  <c r="C350" i="3"/>
  <c r="C351" i="3"/>
  <c r="C352" i="3"/>
  <c r="C353" i="3"/>
  <c r="C354" i="3"/>
  <c r="C355" i="3"/>
  <c r="C356" i="3"/>
  <c r="C357" i="3"/>
  <c r="C358" i="3"/>
  <c r="B340" i="3"/>
  <c r="C340" i="3" s="1"/>
  <c r="B338" i="3"/>
  <c r="C338" i="3" s="1"/>
  <c r="B336" i="3"/>
  <c r="C336" i="3" s="1"/>
  <c r="B334" i="3"/>
  <c r="C334" i="3" s="1"/>
  <c r="B332" i="3"/>
  <c r="C332" i="3" s="1"/>
  <c r="A340" i="3"/>
  <c r="C186" i="3"/>
  <c r="D180" i="3"/>
  <c r="D181" i="3" s="1"/>
  <c r="F180" i="3"/>
  <c r="F181" i="3" s="1"/>
  <c r="F182" i="3"/>
  <c r="E180" i="3"/>
  <c r="E181" i="3" s="1"/>
  <c r="C181" i="3"/>
  <c r="E182" i="3"/>
  <c r="G180" i="3"/>
  <c r="G181" i="3" s="1"/>
  <c r="G182" i="3"/>
  <c r="A350" i="3"/>
  <c r="A352" i="3"/>
  <c r="A354" i="3"/>
  <c r="A356" i="3"/>
  <c r="A351" i="3"/>
  <c r="A353" i="3"/>
  <c r="A355" i="3"/>
  <c r="A357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H55" i="3" l="1"/>
  <c r="G49" i="3"/>
  <c r="G50" i="3" s="1"/>
  <c r="G35" i="3"/>
  <c r="J206" i="3"/>
  <c r="I225" i="3"/>
  <c r="H227" i="3"/>
  <c r="J202" i="3"/>
  <c r="J208" i="3"/>
  <c r="I221" i="3"/>
  <c r="L201" i="3"/>
  <c r="K223" i="3"/>
  <c r="L205" i="3"/>
  <c r="L204" i="3"/>
  <c r="K224" i="3"/>
  <c r="K222" i="3"/>
  <c r="K220" i="3"/>
  <c r="L248" i="3"/>
  <c r="A102" i="4"/>
  <c r="A53" i="4"/>
  <c r="A85" i="3"/>
  <c r="O44" i="3"/>
  <c r="N46" i="3"/>
  <c r="A331" i="3"/>
  <c r="A349" i="3"/>
  <c r="J36" i="3"/>
  <c r="C331" i="3"/>
  <c r="A339" i="3"/>
  <c r="A337" i="3"/>
  <c r="A333" i="3"/>
  <c r="A338" i="3"/>
  <c r="A334" i="3"/>
  <c r="A335" i="3"/>
  <c r="A336" i="3"/>
  <c r="A33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I55" i="3" l="1"/>
  <c r="H49" i="3"/>
  <c r="H50" i="3" s="1"/>
  <c r="H35" i="3"/>
  <c r="J225" i="3"/>
  <c r="K206" i="3"/>
  <c r="J221" i="3"/>
  <c r="K202" i="3"/>
  <c r="K208" i="3"/>
  <c r="I227" i="3"/>
  <c r="M201" i="3"/>
  <c r="L224" i="3"/>
  <c r="M204" i="3"/>
  <c r="M205" i="3"/>
  <c r="L223" i="3"/>
  <c r="L222" i="3"/>
  <c r="M248" i="3"/>
  <c r="L220" i="3"/>
  <c r="A103" i="4"/>
  <c r="A54" i="4"/>
  <c r="A86" i="3"/>
  <c r="P44" i="3"/>
  <c r="O46" i="3"/>
  <c r="K36" i="3"/>
  <c r="A152" i="3"/>
  <c r="A131" i="3"/>
  <c r="J55" i="3" l="1"/>
  <c r="I49" i="3"/>
  <c r="I50" i="3" s="1"/>
  <c r="I35" i="3"/>
  <c r="L206" i="3"/>
  <c r="K225" i="3"/>
  <c r="J227" i="3"/>
  <c r="L202" i="3"/>
  <c r="L208" i="3"/>
  <c r="K221" i="3"/>
  <c r="M223" i="3"/>
  <c r="N205" i="3"/>
  <c r="N204" i="3"/>
  <c r="M224" i="3"/>
  <c r="N201" i="3"/>
  <c r="M222" i="3"/>
  <c r="M220" i="3"/>
  <c r="N248" i="3"/>
  <c r="A104" i="4"/>
  <c r="A55" i="4"/>
  <c r="A87" i="3"/>
  <c r="Q44" i="3"/>
  <c r="P46" i="3"/>
  <c r="L36" i="3"/>
  <c r="F126" i="3"/>
  <c r="A153" i="3"/>
  <c r="A132" i="3"/>
  <c r="K55" i="3" l="1"/>
  <c r="J49" i="3"/>
  <c r="J50" i="3" s="1"/>
  <c r="J35" i="3"/>
  <c r="M206" i="3"/>
  <c r="L225" i="3"/>
  <c r="M202" i="3"/>
  <c r="M208" i="3"/>
  <c r="K227" i="3"/>
  <c r="L221" i="3"/>
  <c r="O201" i="3"/>
  <c r="N224" i="3"/>
  <c r="O204" i="3"/>
  <c r="O205" i="3"/>
  <c r="N223" i="3"/>
  <c r="N222" i="3"/>
  <c r="O248" i="3"/>
  <c r="N220" i="3"/>
  <c r="A105" i="4"/>
  <c r="A56" i="4"/>
  <c r="A88" i="3"/>
  <c r="D126" i="3"/>
  <c r="F93" i="4"/>
  <c r="D93" i="4" s="1"/>
  <c r="R44" i="3"/>
  <c r="Q46" i="3"/>
  <c r="M36" i="3"/>
  <c r="A155" i="3"/>
  <c r="A154" i="3"/>
  <c r="A133" i="3"/>
  <c r="B58" i="3"/>
  <c r="B57" i="3"/>
  <c r="B56" i="3"/>
  <c r="D72" i="3"/>
  <c r="D48" i="3"/>
  <c r="L55" i="3" l="1"/>
  <c r="K49" i="3"/>
  <c r="K50" i="3" s="1"/>
  <c r="K35" i="3"/>
  <c r="N206" i="3"/>
  <c r="M225" i="3"/>
  <c r="N202" i="3"/>
  <c r="N208" i="3"/>
  <c r="M221" i="3"/>
  <c r="L227" i="3"/>
  <c r="P201" i="3"/>
  <c r="O223" i="3"/>
  <c r="P205" i="3"/>
  <c r="P204" i="3"/>
  <c r="O224" i="3"/>
  <c r="O222" i="3"/>
  <c r="O220" i="3"/>
  <c r="P248" i="3"/>
  <c r="A106" i="4"/>
  <c r="A57" i="4"/>
  <c r="A89" i="3"/>
  <c r="S44" i="3"/>
  <c r="R46" i="3"/>
  <c r="N36" i="3"/>
  <c r="A134" i="3"/>
  <c r="D66" i="3"/>
  <c r="G80" i="3"/>
  <c r="D254" i="4" s="1"/>
  <c r="D61" i="3"/>
  <c r="C75" i="3"/>
  <c r="C74" i="3"/>
  <c r="C73" i="3"/>
  <c r="M55" i="3" l="1"/>
  <c r="L49" i="3"/>
  <c r="L50" i="3" s="1"/>
  <c r="L35" i="3"/>
  <c r="O206" i="3"/>
  <c r="N225" i="3"/>
  <c r="O202" i="3"/>
  <c r="O208" i="3"/>
  <c r="M227" i="3"/>
  <c r="N221" i="3"/>
  <c r="Q201" i="3"/>
  <c r="P224" i="3"/>
  <c r="Q204" i="3"/>
  <c r="Q205" i="3"/>
  <c r="P223" i="3"/>
  <c r="P222" i="3"/>
  <c r="Q248" i="3"/>
  <c r="P220" i="3"/>
  <c r="A107" i="4"/>
  <c r="A58" i="4"/>
  <c r="A90" i="3"/>
  <c r="D243" i="4"/>
  <c r="D141" i="4"/>
  <c r="D238" i="4"/>
  <c r="D232" i="4"/>
  <c r="D228" i="4"/>
  <c r="E214" i="4"/>
  <c r="E200" i="4"/>
  <c r="D186" i="4"/>
  <c r="D173" i="4"/>
  <c r="D160" i="4"/>
  <c r="D528" i="3"/>
  <c r="D148" i="4"/>
  <c r="G96" i="4"/>
  <c r="G92" i="4"/>
  <c r="G69" i="4"/>
  <c r="G47" i="4"/>
  <c r="T44" i="3"/>
  <c r="S46" i="3"/>
  <c r="D472" i="3"/>
  <c r="D425" i="3"/>
  <c r="D496" i="3"/>
  <c r="D449" i="3"/>
  <c r="D374" i="3"/>
  <c r="F66" i="3"/>
  <c r="F61" i="3"/>
  <c r="E71" i="3"/>
  <c r="E72" i="3" s="1"/>
  <c r="E61" i="3"/>
  <c r="E66" i="3"/>
  <c r="H80" i="3"/>
  <c r="E254" i="4" s="1"/>
  <c r="D366" i="3"/>
  <c r="D396" i="3"/>
  <c r="O36" i="3"/>
  <c r="D330" i="3"/>
  <c r="E288" i="3"/>
  <c r="D319" i="3"/>
  <c r="D312" i="3"/>
  <c r="D302" i="3"/>
  <c r="E274" i="3"/>
  <c r="G102" i="3"/>
  <c r="AK102" i="3"/>
  <c r="AK129" i="3"/>
  <c r="D348" i="3"/>
  <c r="D260" i="3"/>
  <c r="D247" i="3"/>
  <c r="D234" i="3"/>
  <c r="D215" i="3"/>
  <c r="D199" i="3"/>
  <c r="D192" i="3"/>
  <c r="AK80" i="3"/>
  <c r="G125" i="3"/>
  <c r="G129" i="3"/>
  <c r="D174" i="3"/>
  <c r="A135" i="3"/>
  <c r="I80" i="3"/>
  <c r="F254" i="4" s="1"/>
  <c r="E48" i="3"/>
  <c r="E260" i="3" l="1"/>
  <c r="N55" i="3"/>
  <c r="M49" i="3"/>
  <c r="M50" i="3" s="1"/>
  <c r="M35" i="3"/>
  <c r="P206" i="3"/>
  <c r="O225" i="3"/>
  <c r="P202" i="3"/>
  <c r="P208" i="3"/>
  <c r="O221" i="3"/>
  <c r="N227" i="3"/>
  <c r="R201" i="3"/>
  <c r="Q223" i="3"/>
  <c r="R205" i="3"/>
  <c r="R204" i="3"/>
  <c r="Q224" i="3"/>
  <c r="Q222" i="3"/>
  <c r="Q220" i="3"/>
  <c r="R248" i="3"/>
  <c r="A108" i="4"/>
  <c r="A59" i="4"/>
  <c r="A91" i="3"/>
  <c r="F243" i="4"/>
  <c r="F141" i="4"/>
  <c r="E243" i="4"/>
  <c r="E141" i="4"/>
  <c r="F238" i="4"/>
  <c r="F232" i="4"/>
  <c r="F228" i="4"/>
  <c r="G214" i="4"/>
  <c r="G200" i="4"/>
  <c r="F186" i="4"/>
  <c r="F173" i="4"/>
  <c r="F160" i="4"/>
  <c r="E238" i="4"/>
  <c r="E232" i="4"/>
  <c r="E228" i="4"/>
  <c r="F214" i="4"/>
  <c r="F200" i="4"/>
  <c r="E186" i="4"/>
  <c r="E173" i="4"/>
  <c r="E160" i="4"/>
  <c r="F528" i="3"/>
  <c r="I96" i="4"/>
  <c r="I92" i="4"/>
  <c r="I69" i="4"/>
  <c r="I47" i="4"/>
  <c r="F148" i="4"/>
  <c r="E528" i="3"/>
  <c r="E148" i="4"/>
  <c r="H96" i="4"/>
  <c r="H92" i="4"/>
  <c r="H69" i="4"/>
  <c r="H47" i="4"/>
  <c r="U44" i="3"/>
  <c r="T46" i="3"/>
  <c r="E366" i="3"/>
  <c r="F472" i="3"/>
  <c r="F425" i="3"/>
  <c r="E312" i="3"/>
  <c r="E472" i="3"/>
  <c r="E425" i="3"/>
  <c r="F71" i="3"/>
  <c r="F72" i="3" s="1"/>
  <c r="E174" i="3"/>
  <c r="H129" i="3"/>
  <c r="E199" i="3"/>
  <c r="AL80" i="3"/>
  <c r="E234" i="3"/>
  <c r="F274" i="3"/>
  <c r="F496" i="3"/>
  <c r="F449" i="3"/>
  <c r="F374" i="3"/>
  <c r="AL129" i="3"/>
  <c r="AL102" i="3"/>
  <c r="E496" i="3"/>
  <c r="E449" i="3"/>
  <c r="E374" i="3"/>
  <c r="E330" i="3"/>
  <c r="E396" i="3"/>
  <c r="H125" i="3"/>
  <c r="E192" i="3"/>
  <c r="E215" i="3"/>
  <c r="E247" i="3"/>
  <c r="E348" i="3"/>
  <c r="H102" i="3"/>
  <c r="F288" i="3"/>
  <c r="E302" i="3"/>
  <c r="E319" i="3"/>
  <c r="F366" i="3"/>
  <c r="F396" i="3"/>
  <c r="P36" i="3"/>
  <c r="F330" i="3"/>
  <c r="G288" i="3"/>
  <c r="F319" i="3"/>
  <c r="F312" i="3"/>
  <c r="F302" i="3"/>
  <c r="G274" i="3"/>
  <c r="I102" i="3"/>
  <c r="AM102" i="3"/>
  <c r="AM129" i="3"/>
  <c r="F348" i="3"/>
  <c r="F260" i="3"/>
  <c r="F247" i="3"/>
  <c r="F234" i="3"/>
  <c r="F215" i="3"/>
  <c r="F199" i="3"/>
  <c r="F192" i="3"/>
  <c r="AM80" i="3"/>
  <c r="I125" i="3"/>
  <c r="I129" i="3"/>
  <c r="F174" i="3"/>
  <c r="A136" i="3"/>
  <c r="J80" i="3"/>
  <c r="G254" i="4" s="1"/>
  <c r="G66" i="3"/>
  <c r="G61" i="3"/>
  <c r="G71" i="3"/>
  <c r="F48" i="3"/>
  <c r="O55" i="3" l="1"/>
  <c r="N49" i="3"/>
  <c r="N50" i="3" s="1"/>
  <c r="N35" i="3"/>
  <c r="Q206" i="3"/>
  <c r="P225" i="3"/>
  <c r="Q202" i="3"/>
  <c r="Q208" i="3"/>
  <c r="O227" i="3"/>
  <c r="P221" i="3"/>
  <c r="S201" i="3"/>
  <c r="R224" i="3"/>
  <c r="S204" i="3"/>
  <c r="S205" i="3"/>
  <c r="R223" i="3"/>
  <c r="R222" i="3"/>
  <c r="S248" i="3"/>
  <c r="R220" i="3"/>
  <c r="A109" i="4"/>
  <c r="A60" i="4"/>
  <c r="A92" i="3"/>
  <c r="A142" i="3" s="1"/>
  <c r="G243" i="4"/>
  <c r="G141" i="4"/>
  <c r="G238" i="4"/>
  <c r="G232" i="4"/>
  <c r="G228" i="4"/>
  <c r="H214" i="4"/>
  <c r="H200" i="4"/>
  <c r="G186" i="4"/>
  <c r="G173" i="4"/>
  <c r="G160" i="4"/>
  <c r="G528" i="3"/>
  <c r="G148" i="4"/>
  <c r="J96" i="4"/>
  <c r="J92" i="4"/>
  <c r="J69" i="4"/>
  <c r="J47" i="4"/>
  <c r="V44" i="3"/>
  <c r="U46" i="3"/>
  <c r="G472" i="3"/>
  <c r="G425" i="3"/>
  <c r="G496" i="3"/>
  <c r="G449" i="3"/>
  <c r="G374" i="3"/>
  <c r="G366" i="3"/>
  <c r="G396" i="3"/>
  <c r="Q36" i="3"/>
  <c r="G319" i="3"/>
  <c r="G312" i="3"/>
  <c r="G302" i="3"/>
  <c r="G330" i="3"/>
  <c r="H288" i="3"/>
  <c r="H274" i="3"/>
  <c r="J102" i="3"/>
  <c r="AN102" i="3"/>
  <c r="AN129" i="3"/>
  <c r="G348" i="3"/>
  <c r="G260" i="3"/>
  <c r="G247" i="3"/>
  <c r="G234" i="3"/>
  <c r="G215" i="3"/>
  <c r="G199" i="3"/>
  <c r="G192" i="3"/>
  <c r="AN80" i="3"/>
  <c r="J125" i="3"/>
  <c r="J129" i="3"/>
  <c r="G174" i="3"/>
  <c r="A137" i="3"/>
  <c r="K80" i="3"/>
  <c r="H254" i="4" s="1"/>
  <c r="H66" i="3"/>
  <c r="H61" i="3"/>
  <c r="H71" i="3"/>
  <c r="G72" i="3"/>
  <c r="G48" i="3"/>
  <c r="P55" i="3" l="1"/>
  <c r="O49" i="3"/>
  <c r="O50" i="3" s="1"/>
  <c r="O35" i="3"/>
  <c r="R206" i="3"/>
  <c r="Q225" i="3"/>
  <c r="R202" i="3"/>
  <c r="R208" i="3"/>
  <c r="Q221" i="3"/>
  <c r="P227" i="3"/>
  <c r="T201" i="3"/>
  <c r="S223" i="3"/>
  <c r="T205" i="3"/>
  <c r="T204" i="3"/>
  <c r="S224" i="3"/>
  <c r="S222" i="3"/>
  <c r="S220" i="3"/>
  <c r="T248" i="3"/>
  <c r="A110" i="4"/>
  <c r="A61" i="4"/>
  <c r="A93" i="3"/>
  <c r="A143" i="3" s="1"/>
  <c r="H243" i="4"/>
  <c r="H141" i="4"/>
  <c r="H238" i="4"/>
  <c r="H232" i="4"/>
  <c r="H228" i="4"/>
  <c r="I214" i="4"/>
  <c r="I200" i="4"/>
  <c r="H186" i="4"/>
  <c r="H173" i="4"/>
  <c r="H160" i="4"/>
  <c r="H528" i="3"/>
  <c r="K96" i="4"/>
  <c r="K92" i="4"/>
  <c r="K69" i="4"/>
  <c r="K47" i="4"/>
  <c r="H148" i="4"/>
  <c r="W44" i="3"/>
  <c r="V46" i="3"/>
  <c r="H472" i="3"/>
  <c r="H425" i="3"/>
  <c r="H496" i="3"/>
  <c r="H449" i="3"/>
  <c r="H374" i="3"/>
  <c r="H366" i="3"/>
  <c r="H396" i="3"/>
  <c r="R36" i="3"/>
  <c r="H330" i="3"/>
  <c r="I288" i="3"/>
  <c r="H319" i="3"/>
  <c r="H312" i="3"/>
  <c r="H302" i="3"/>
  <c r="I274" i="3"/>
  <c r="K102" i="3"/>
  <c r="AO102" i="3"/>
  <c r="AO129" i="3"/>
  <c r="H348" i="3"/>
  <c r="H260" i="3"/>
  <c r="H247" i="3"/>
  <c r="H234" i="3"/>
  <c r="H215" i="3"/>
  <c r="H199" i="3"/>
  <c r="H192" i="3"/>
  <c r="AO80" i="3"/>
  <c r="K125" i="3"/>
  <c r="K129" i="3"/>
  <c r="H174" i="3"/>
  <c r="A138" i="3"/>
  <c r="L80" i="3"/>
  <c r="I254" i="4" s="1"/>
  <c r="I61" i="3"/>
  <c r="I66" i="3"/>
  <c r="I71" i="3"/>
  <c r="H72" i="3"/>
  <c r="H48" i="3"/>
  <c r="Q55" i="3" l="1"/>
  <c r="P49" i="3"/>
  <c r="P50" i="3" s="1"/>
  <c r="P35" i="3"/>
  <c r="S206" i="3"/>
  <c r="R225" i="3"/>
  <c r="S202" i="3"/>
  <c r="S208" i="3"/>
  <c r="Q227" i="3"/>
  <c r="R221" i="3"/>
  <c r="U201" i="3"/>
  <c r="T224" i="3"/>
  <c r="U204" i="3"/>
  <c r="U205" i="3"/>
  <c r="T223" i="3"/>
  <c r="T222" i="3"/>
  <c r="U248" i="3"/>
  <c r="T220" i="3"/>
  <c r="A111" i="4"/>
  <c r="A62" i="4"/>
  <c r="A94" i="3"/>
  <c r="A144" i="3" s="1"/>
  <c r="I243" i="4"/>
  <c r="I141" i="4"/>
  <c r="I238" i="4"/>
  <c r="I232" i="4"/>
  <c r="I228" i="4"/>
  <c r="J214" i="4"/>
  <c r="J200" i="4"/>
  <c r="I186" i="4"/>
  <c r="I173" i="4"/>
  <c r="I160" i="4"/>
  <c r="I528" i="3"/>
  <c r="I148" i="4"/>
  <c r="L96" i="4"/>
  <c r="L92" i="4"/>
  <c r="L69" i="4"/>
  <c r="L47" i="4"/>
  <c r="X44" i="3"/>
  <c r="W46" i="3"/>
  <c r="I472" i="3"/>
  <c r="I425" i="3"/>
  <c r="I496" i="3"/>
  <c r="I449" i="3"/>
  <c r="I374" i="3"/>
  <c r="I366" i="3"/>
  <c r="I396" i="3"/>
  <c r="S36" i="3"/>
  <c r="I319" i="3"/>
  <c r="I312" i="3"/>
  <c r="I302" i="3"/>
  <c r="I330" i="3"/>
  <c r="J288" i="3"/>
  <c r="J274" i="3"/>
  <c r="L102" i="3"/>
  <c r="AP102" i="3"/>
  <c r="AP129" i="3"/>
  <c r="I348" i="3"/>
  <c r="I260" i="3"/>
  <c r="I247" i="3"/>
  <c r="I234" i="3"/>
  <c r="I215" i="3"/>
  <c r="I199" i="3"/>
  <c r="I192" i="3"/>
  <c r="AP80" i="3"/>
  <c r="L125" i="3"/>
  <c r="L129" i="3"/>
  <c r="I174" i="3"/>
  <c r="A139" i="3"/>
  <c r="M80" i="3"/>
  <c r="J254" i="4" s="1"/>
  <c r="J66" i="3"/>
  <c r="J61" i="3"/>
  <c r="J71" i="3"/>
  <c r="I72" i="3"/>
  <c r="I48" i="3"/>
  <c r="R55" i="3" l="1"/>
  <c r="Q49" i="3"/>
  <c r="Q50" i="3" s="1"/>
  <c r="Q35" i="3"/>
  <c r="T206" i="3"/>
  <c r="S225" i="3"/>
  <c r="T202" i="3"/>
  <c r="T208" i="3"/>
  <c r="S221" i="3"/>
  <c r="R227" i="3"/>
  <c r="V201" i="3"/>
  <c r="U223" i="3"/>
  <c r="V205" i="3"/>
  <c r="V204" i="3"/>
  <c r="U224" i="3"/>
  <c r="U222" i="3"/>
  <c r="U220" i="3"/>
  <c r="V248" i="3"/>
  <c r="A112" i="4"/>
  <c r="A63" i="4"/>
  <c r="A95" i="3"/>
  <c r="A145" i="3" s="1"/>
  <c r="J243" i="4"/>
  <c r="J141" i="4"/>
  <c r="J238" i="4"/>
  <c r="J232" i="4"/>
  <c r="J228" i="4"/>
  <c r="K214" i="4"/>
  <c r="K200" i="4"/>
  <c r="J186" i="4"/>
  <c r="J173" i="4"/>
  <c r="J160" i="4"/>
  <c r="J528" i="3"/>
  <c r="M96" i="4"/>
  <c r="M92" i="4"/>
  <c r="M69" i="4"/>
  <c r="M47" i="4"/>
  <c r="J148" i="4"/>
  <c r="Y44" i="3"/>
  <c r="X46" i="3"/>
  <c r="J472" i="3"/>
  <c r="J425" i="3"/>
  <c r="J496" i="3"/>
  <c r="J449" i="3"/>
  <c r="J374" i="3"/>
  <c r="J366" i="3"/>
  <c r="J396" i="3"/>
  <c r="J330" i="3"/>
  <c r="K288" i="3"/>
  <c r="J319" i="3"/>
  <c r="J312" i="3"/>
  <c r="J302" i="3"/>
  <c r="K274" i="3"/>
  <c r="T36" i="3"/>
  <c r="M102" i="3"/>
  <c r="AQ102" i="3"/>
  <c r="AQ129" i="3"/>
  <c r="J348" i="3"/>
  <c r="J260" i="3"/>
  <c r="J247" i="3"/>
  <c r="J234" i="3"/>
  <c r="J215" i="3"/>
  <c r="J199" i="3"/>
  <c r="J192" i="3"/>
  <c r="AQ80" i="3"/>
  <c r="M125" i="3"/>
  <c r="M129" i="3"/>
  <c r="J174" i="3"/>
  <c r="A141" i="3"/>
  <c r="A140" i="3"/>
  <c r="N80" i="3"/>
  <c r="K254" i="4" s="1"/>
  <c r="K66" i="3"/>
  <c r="K61" i="3"/>
  <c r="K71" i="3"/>
  <c r="J72" i="3"/>
  <c r="J48" i="3"/>
  <c r="A402" i="3"/>
  <c r="S55" i="3" l="1"/>
  <c r="R49" i="3"/>
  <c r="R50" i="3" s="1"/>
  <c r="R35" i="3"/>
  <c r="U206" i="3"/>
  <c r="T225" i="3"/>
  <c r="U202" i="3"/>
  <c r="U208" i="3"/>
  <c r="S227" i="3"/>
  <c r="T221" i="3"/>
  <c r="W201" i="3"/>
  <c r="V224" i="3"/>
  <c r="W204" i="3"/>
  <c r="W205" i="3"/>
  <c r="V223" i="3"/>
  <c r="V222" i="3"/>
  <c r="W248" i="3"/>
  <c r="V220" i="3"/>
  <c r="A113" i="4"/>
  <c r="A64" i="4"/>
  <c r="A96" i="3"/>
  <c r="A146" i="3" s="1"/>
  <c r="K243" i="4"/>
  <c r="K141" i="4"/>
  <c r="K238" i="4"/>
  <c r="K232" i="4"/>
  <c r="K228" i="4"/>
  <c r="L214" i="4"/>
  <c r="L200" i="4"/>
  <c r="K186" i="4"/>
  <c r="K173" i="4"/>
  <c r="K160" i="4"/>
  <c r="K528" i="3"/>
  <c r="K148" i="4"/>
  <c r="N96" i="4"/>
  <c r="N92" i="4"/>
  <c r="N69" i="4"/>
  <c r="N47" i="4"/>
  <c r="Z44" i="3"/>
  <c r="Y46" i="3"/>
  <c r="K472" i="3"/>
  <c r="K425" i="3"/>
  <c r="K496" i="3"/>
  <c r="K449" i="3"/>
  <c r="K374" i="3"/>
  <c r="K366" i="3"/>
  <c r="K396" i="3"/>
  <c r="K319" i="3"/>
  <c r="K312" i="3"/>
  <c r="K302" i="3"/>
  <c r="K330" i="3"/>
  <c r="L288" i="3"/>
  <c r="L274" i="3"/>
  <c r="U36" i="3"/>
  <c r="N102" i="3"/>
  <c r="AR102" i="3"/>
  <c r="AR129" i="3"/>
  <c r="K348" i="3"/>
  <c r="K260" i="3"/>
  <c r="K247" i="3"/>
  <c r="K234" i="3"/>
  <c r="K215" i="3"/>
  <c r="K199" i="3"/>
  <c r="K192" i="3"/>
  <c r="AR80" i="3"/>
  <c r="N125" i="3"/>
  <c r="N129" i="3"/>
  <c r="K174" i="3"/>
  <c r="O80" i="3"/>
  <c r="L254" i="4" s="1"/>
  <c r="L66" i="3"/>
  <c r="L61" i="3"/>
  <c r="L71" i="3"/>
  <c r="K72" i="3"/>
  <c r="K48" i="3"/>
  <c r="T55" i="3" l="1"/>
  <c r="S49" i="3"/>
  <c r="S50" i="3" s="1"/>
  <c r="S35" i="3"/>
  <c r="V206" i="3"/>
  <c r="U225" i="3"/>
  <c r="V202" i="3"/>
  <c r="V208" i="3"/>
  <c r="U221" i="3"/>
  <c r="T227" i="3"/>
  <c r="W223" i="3"/>
  <c r="X205" i="3"/>
  <c r="X204" i="3"/>
  <c r="W224" i="3"/>
  <c r="X201" i="3"/>
  <c r="W222" i="3"/>
  <c r="W220" i="3"/>
  <c r="X248" i="3"/>
  <c r="A114" i="4"/>
  <c r="A65" i="4"/>
  <c r="A97" i="3"/>
  <c r="A147" i="3" s="1"/>
  <c r="L243" i="4"/>
  <c r="L141" i="4"/>
  <c r="L238" i="4"/>
  <c r="L232" i="4"/>
  <c r="L228" i="4"/>
  <c r="M214" i="4"/>
  <c r="M200" i="4"/>
  <c r="L186" i="4"/>
  <c r="L173" i="4"/>
  <c r="L160" i="4"/>
  <c r="L528" i="3"/>
  <c r="O96" i="4"/>
  <c r="O92" i="4"/>
  <c r="O69" i="4"/>
  <c r="O47" i="4"/>
  <c r="L148" i="4"/>
  <c r="AA44" i="3"/>
  <c r="Z46" i="3"/>
  <c r="L472" i="3"/>
  <c r="L425" i="3"/>
  <c r="L496" i="3"/>
  <c r="L449" i="3"/>
  <c r="L374" i="3"/>
  <c r="L366" i="3"/>
  <c r="L396" i="3"/>
  <c r="V36" i="3"/>
  <c r="L330" i="3"/>
  <c r="M288" i="3"/>
  <c r="L319" i="3"/>
  <c r="L312" i="3"/>
  <c r="L302" i="3"/>
  <c r="M274" i="3"/>
  <c r="O102" i="3"/>
  <c r="AS102" i="3"/>
  <c r="AS129" i="3"/>
  <c r="L348" i="3"/>
  <c r="L260" i="3"/>
  <c r="L247" i="3"/>
  <c r="L234" i="3"/>
  <c r="L215" i="3"/>
  <c r="L199" i="3"/>
  <c r="L192" i="3"/>
  <c r="AS80" i="3"/>
  <c r="O125" i="3"/>
  <c r="O129" i="3"/>
  <c r="L174" i="3"/>
  <c r="P80" i="3"/>
  <c r="M254" i="4" s="1"/>
  <c r="M61" i="3"/>
  <c r="M66" i="3"/>
  <c r="M71" i="3"/>
  <c r="L72" i="3"/>
  <c r="L48" i="3"/>
  <c r="U55" i="3" l="1"/>
  <c r="T49" i="3"/>
  <c r="T50" i="3" s="1"/>
  <c r="T35" i="3"/>
  <c r="W206" i="3"/>
  <c r="V225" i="3"/>
  <c r="W202" i="3"/>
  <c r="W208" i="3"/>
  <c r="U227" i="3"/>
  <c r="V221" i="3"/>
  <c r="Y201" i="3"/>
  <c r="X224" i="3"/>
  <c r="Y204" i="3"/>
  <c r="Y205" i="3"/>
  <c r="X223" i="3"/>
  <c r="X222" i="3"/>
  <c r="Y248" i="3"/>
  <c r="X220" i="3"/>
  <c r="A115" i="4"/>
  <c r="A66" i="4"/>
  <c r="A98" i="3"/>
  <c r="A148" i="3" s="1"/>
  <c r="M243" i="4"/>
  <c r="M141" i="4"/>
  <c r="M238" i="4"/>
  <c r="M232" i="4"/>
  <c r="M228" i="4"/>
  <c r="N214" i="4"/>
  <c r="N200" i="4"/>
  <c r="M186" i="4"/>
  <c r="M173" i="4"/>
  <c r="M160" i="4"/>
  <c r="M528" i="3"/>
  <c r="M148" i="4"/>
  <c r="P96" i="4"/>
  <c r="P92" i="4"/>
  <c r="P69" i="4"/>
  <c r="P47" i="4"/>
  <c r="AB44" i="3"/>
  <c r="AA46" i="3"/>
  <c r="M472" i="3"/>
  <c r="M425" i="3"/>
  <c r="M496" i="3"/>
  <c r="M449" i="3"/>
  <c r="M374" i="3"/>
  <c r="M366" i="3"/>
  <c r="M396" i="3"/>
  <c r="M319" i="3"/>
  <c r="M312" i="3"/>
  <c r="M302" i="3"/>
  <c r="M330" i="3"/>
  <c r="N288" i="3"/>
  <c r="N274" i="3"/>
  <c r="W36" i="3"/>
  <c r="P102" i="3"/>
  <c r="AT102" i="3"/>
  <c r="AT129" i="3"/>
  <c r="M348" i="3"/>
  <c r="M260" i="3"/>
  <c r="M247" i="3"/>
  <c r="M234" i="3"/>
  <c r="M215" i="3"/>
  <c r="M199" i="3"/>
  <c r="M192" i="3"/>
  <c r="AT80" i="3"/>
  <c r="P125" i="3"/>
  <c r="P129" i="3"/>
  <c r="M174" i="3"/>
  <c r="Q80" i="3"/>
  <c r="N254" i="4" s="1"/>
  <c r="N66" i="3"/>
  <c r="N61" i="3"/>
  <c r="N71" i="3"/>
  <c r="M72" i="3"/>
  <c r="M48" i="3"/>
  <c r="V55" i="3" l="1"/>
  <c r="U49" i="3"/>
  <c r="U50" i="3" s="1"/>
  <c r="U35" i="3"/>
  <c r="X206" i="3"/>
  <c r="W225" i="3"/>
  <c r="X202" i="3"/>
  <c r="X208" i="3"/>
  <c r="W221" i="3"/>
  <c r="V227" i="3"/>
  <c r="Z204" i="3"/>
  <c r="Z201" i="3"/>
  <c r="Y223" i="3"/>
  <c r="Z205" i="3"/>
  <c r="Y224" i="3"/>
  <c r="Y222" i="3"/>
  <c r="Y220" i="3"/>
  <c r="Z248" i="3"/>
  <c r="A116" i="4"/>
  <c r="A67" i="4"/>
  <c r="A99" i="3"/>
  <c r="A149" i="3" s="1"/>
  <c r="N243" i="4"/>
  <c r="N141" i="4"/>
  <c r="N238" i="4"/>
  <c r="N232" i="4"/>
  <c r="N228" i="4"/>
  <c r="O214" i="4"/>
  <c r="O200" i="4"/>
  <c r="N186" i="4"/>
  <c r="N173" i="4"/>
  <c r="N160" i="4"/>
  <c r="N528" i="3"/>
  <c r="Q96" i="4"/>
  <c r="Q92" i="4"/>
  <c r="Q69" i="4"/>
  <c r="Q47" i="4"/>
  <c r="N148" i="4"/>
  <c r="AC44" i="3"/>
  <c r="AB46" i="3"/>
  <c r="N472" i="3"/>
  <c r="N425" i="3"/>
  <c r="N496" i="3"/>
  <c r="N449" i="3"/>
  <c r="N374" i="3"/>
  <c r="N366" i="3"/>
  <c r="N396" i="3"/>
  <c r="N330" i="3"/>
  <c r="O288" i="3"/>
  <c r="N319" i="3"/>
  <c r="N312" i="3"/>
  <c r="N302" i="3"/>
  <c r="O274" i="3"/>
  <c r="X36" i="3"/>
  <c r="Q102" i="3"/>
  <c r="AU102" i="3"/>
  <c r="AU129" i="3"/>
  <c r="N348" i="3"/>
  <c r="N260" i="3"/>
  <c r="N247" i="3"/>
  <c r="N234" i="3"/>
  <c r="N215" i="3"/>
  <c r="N199" i="3"/>
  <c r="N192" i="3"/>
  <c r="AU80" i="3"/>
  <c r="Q125" i="3"/>
  <c r="Q129" i="3"/>
  <c r="N174" i="3"/>
  <c r="R80" i="3"/>
  <c r="O254" i="4" s="1"/>
  <c r="O66" i="3"/>
  <c r="O61" i="3"/>
  <c r="O71" i="3"/>
  <c r="N72" i="3"/>
  <c r="N48" i="3"/>
  <c r="W55" i="3" l="1"/>
  <c r="V49" i="3"/>
  <c r="V50" i="3" s="1"/>
  <c r="V35" i="3"/>
  <c r="Y206" i="3"/>
  <c r="X225" i="3"/>
  <c r="Y202" i="3"/>
  <c r="Y208" i="3"/>
  <c r="W227" i="3"/>
  <c r="X221" i="3"/>
  <c r="AA201" i="3"/>
  <c r="AA204" i="3"/>
  <c r="Z224" i="3"/>
  <c r="AA205" i="3"/>
  <c r="Z223" i="3"/>
  <c r="Z222" i="3"/>
  <c r="AA248" i="3"/>
  <c r="Z220" i="3"/>
  <c r="A117" i="4"/>
  <c r="A100" i="3"/>
  <c r="A150" i="3" s="1"/>
  <c r="O243" i="4"/>
  <c r="O141" i="4"/>
  <c r="O238" i="4"/>
  <c r="O232" i="4"/>
  <c r="O228" i="4"/>
  <c r="P214" i="4"/>
  <c r="P200" i="4"/>
  <c r="O186" i="4"/>
  <c r="O173" i="4"/>
  <c r="O160" i="4"/>
  <c r="O528" i="3"/>
  <c r="O148" i="4"/>
  <c r="R96" i="4"/>
  <c r="R92" i="4"/>
  <c r="R69" i="4"/>
  <c r="R47" i="4"/>
  <c r="AD44" i="3"/>
  <c r="AC46" i="3"/>
  <c r="O472" i="3"/>
  <c r="O425" i="3"/>
  <c r="O496" i="3"/>
  <c r="O449" i="3"/>
  <c r="O374" i="3"/>
  <c r="O366" i="3"/>
  <c r="O396" i="3"/>
  <c r="O319" i="3"/>
  <c r="O312" i="3"/>
  <c r="O302" i="3"/>
  <c r="O330" i="3"/>
  <c r="P288" i="3"/>
  <c r="P274" i="3"/>
  <c r="Y36" i="3"/>
  <c r="R102" i="3"/>
  <c r="AV102" i="3"/>
  <c r="AV129" i="3"/>
  <c r="O348" i="3"/>
  <c r="O260" i="3"/>
  <c r="O247" i="3"/>
  <c r="O234" i="3"/>
  <c r="O215" i="3"/>
  <c r="O199" i="3"/>
  <c r="O192" i="3"/>
  <c r="AV80" i="3"/>
  <c r="R125" i="3"/>
  <c r="R129" i="3"/>
  <c r="O174" i="3"/>
  <c r="S80" i="3"/>
  <c r="P254" i="4" s="1"/>
  <c r="P66" i="3"/>
  <c r="P61" i="3"/>
  <c r="P71" i="3"/>
  <c r="O72" i="3"/>
  <c r="O48" i="3"/>
  <c r="X55" i="3" l="1"/>
  <c r="W49" i="3"/>
  <c r="W50" i="3" s="1"/>
  <c r="W35" i="3"/>
  <c r="Z206" i="3"/>
  <c r="Y225" i="3"/>
  <c r="Z202" i="3"/>
  <c r="Z208" i="3"/>
  <c r="Y221" i="3"/>
  <c r="X227" i="3"/>
  <c r="AA223" i="3"/>
  <c r="AB205" i="3"/>
  <c r="AA224" i="3"/>
  <c r="AB204" i="3"/>
  <c r="AB201" i="3"/>
  <c r="AA222" i="3"/>
  <c r="AA220" i="3"/>
  <c r="AB248" i="3"/>
  <c r="P243" i="4"/>
  <c r="P141" i="4"/>
  <c r="P238" i="4"/>
  <c r="P232" i="4"/>
  <c r="P228" i="4"/>
  <c r="Q214" i="4"/>
  <c r="Q200" i="4"/>
  <c r="P186" i="4"/>
  <c r="P173" i="4"/>
  <c r="P160" i="4"/>
  <c r="P528" i="3"/>
  <c r="S96" i="4"/>
  <c r="S92" i="4"/>
  <c r="S69" i="4"/>
  <c r="S47" i="4"/>
  <c r="P148" i="4"/>
  <c r="AE44" i="3"/>
  <c r="AD46" i="3"/>
  <c r="P472" i="3"/>
  <c r="P425" i="3"/>
  <c r="P496" i="3"/>
  <c r="P449" i="3"/>
  <c r="P374" i="3"/>
  <c r="P366" i="3"/>
  <c r="P396" i="3"/>
  <c r="Z36" i="3"/>
  <c r="P330" i="3"/>
  <c r="Q288" i="3"/>
  <c r="P319" i="3"/>
  <c r="P312" i="3"/>
  <c r="P302" i="3"/>
  <c r="Q274" i="3"/>
  <c r="S102" i="3"/>
  <c r="AW102" i="3"/>
  <c r="AW129" i="3"/>
  <c r="P348" i="3"/>
  <c r="P260" i="3"/>
  <c r="P247" i="3"/>
  <c r="P234" i="3"/>
  <c r="P215" i="3"/>
  <c r="P199" i="3"/>
  <c r="P192" i="3"/>
  <c r="AW80" i="3"/>
  <c r="S125" i="3"/>
  <c r="S129" i="3"/>
  <c r="P174" i="3"/>
  <c r="T80" i="3"/>
  <c r="Q254" i="4" s="1"/>
  <c r="Q61" i="3"/>
  <c r="Q66" i="3"/>
  <c r="Q71" i="3"/>
  <c r="P72" i="3"/>
  <c r="P48" i="3"/>
  <c r="Y55" i="3" l="1"/>
  <c r="X49" i="3"/>
  <c r="X50" i="3" s="1"/>
  <c r="X35" i="3"/>
  <c r="AA206" i="3"/>
  <c r="Z225" i="3"/>
  <c r="AA202" i="3"/>
  <c r="AA208" i="3"/>
  <c r="Y227" i="3"/>
  <c r="Z221" i="3"/>
  <c r="AC201" i="3"/>
  <c r="AC204" i="3"/>
  <c r="AB224" i="3"/>
  <c r="AC205" i="3"/>
  <c r="AB223" i="3"/>
  <c r="AB222" i="3"/>
  <c r="AC248" i="3"/>
  <c r="AB220" i="3"/>
  <c r="Q243" i="4"/>
  <c r="Q141" i="4"/>
  <c r="Q238" i="4"/>
  <c r="Q232" i="4"/>
  <c r="Q228" i="4"/>
  <c r="R214" i="4"/>
  <c r="R200" i="4"/>
  <c r="Q186" i="4"/>
  <c r="Q173" i="4"/>
  <c r="Q160" i="4"/>
  <c r="Q528" i="3"/>
  <c r="Q148" i="4"/>
  <c r="T96" i="4"/>
  <c r="T92" i="4"/>
  <c r="T69" i="4"/>
  <c r="T47" i="4"/>
  <c r="AF44" i="3"/>
  <c r="AE46" i="3"/>
  <c r="Q472" i="3"/>
  <c r="Q425" i="3"/>
  <c r="Q496" i="3"/>
  <c r="Q449" i="3"/>
  <c r="Q374" i="3"/>
  <c r="Q366" i="3"/>
  <c r="Q396" i="3"/>
  <c r="AA36" i="3"/>
  <c r="Q319" i="3"/>
  <c r="Q312" i="3"/>
  <c r="Q302" i="3"/>
  <c r="Q330" i="3"/>
  <c r="R288" i="3"/>
  <c r="R274" i="3"/>
  <c r="T102" i="3"/>
  <c r="AX102" i="3"/>
  <c r="AX129" i="3"/>
  <c r="Q348" i="3"/>
  <c r="Q260" i="3"/>
  <c r="Q247" i="3"/>
  <c r="Q234" i="3"/>
  <c r="Q215" i="3"/>
  <c r="Q199" i="3"/>
  <c r="Q192" i="3"/>
  <c r="AX80" i="3"/>
  <c r="T125" i="3"/>
  <c r="T129" i="3"/>
  <c r="Q174" i="3"/>
  <c r="U80" i="3"/>
  <c r="R254" i="4" s="1"/>
  <c r="R66" i="3"/>
  <c r="R61" i="3"/>
  <c r="R71" i="3"/>
  <c r="Q72" i="3"/>
  <c r="Q48" i="3"/>
  <c r="Z55" i="3" l="1"/>
  <c r="Y49" i="3"/>
  <c r="Y50" i="3" s="1"/>
  <c r="Y35" i="3"/>
  <c r="AB206" i="3"/>
  <c r="AA225" i="3"/>
  <c r="AB202" i="3"/>
  <c r="AB208" i="3"/>
  <c r="AA221" i="3"/>
  <c r="Z227" i="3"/>
  <c r="AC224" i="3"/>
  <c r="AD201" i="3"/>
  <c r="AC223" i="3"/>
  <c r="AD205" i="3"/>
  <c r="AD204" i="3"/>
  <c r="AC222" i="3"/>
  <c r="AC220" i="3"/>
  <c r="AD248" i="3"/>
  <c r="R243" i="4"/>
  <c r="R141" i="4"/>
  <c r="R238" i="4"/>
  <c r="R232" i="4"/>
  <c r="R228" i="4"/>
  <c r="S214" i="4"/>
  <c r="S200" i="4"/>
  <c r="R186" i="4"/>
  <c r="R173" i="4"/>
  <c r="R160" i="4"/>
  <c r="R528" i="3"/>
  <c r="U96" i="4"/>
  <c r="U92" i="4"/>
  <c r="U69" i="4"/>
  <c r="U47" i="4"/>
  <c r="R148" i="4"/>
  <c r="AG44" i="3"/>
  <c r="AF46" i="3"/>
  <c r="R472" i="3"/>
  <c r="R425" i="3"/>
  <c r="R496" i="3"/>
  <c r="R449" i="3"/>
  <c r="R374" i="3"/>
  <c r="R366" i="3"/>
  <c r="R396" i="3"/>
  <c r="R330" i="3"/>
  <c r="S288" i="3"/>
  <c r="R319" i="3"/>
  <c r="R312" i="3"/>
  <c r="R302" i="3"/>
  <c r="S274" i="3"/>
  <c r="AB36" i="3"/>
  <c r="U102" i="3"/>
  <c r="AY102" i="3"/>
  <c r="AY129" i="3"/>
  <c r="R348" i="3"/>
  <c r="R260" i="3"/>
  <c r="R247" i="3"/>
  <c r="R234" i="3"/>
  <c r="R215" i="3"/>
  <c r="R199" i="3"/>
  <c r="R192" i="3"/>
  <c r="AY80" i="3"/>
  <c r="U125" i="3"/>
  <c r="U129" i="3"/>
  <c r="R174" i="3"/>
  <c r="V79" i="3"/>
  <c r="V80" i="3"/>
  <c r="S254" i="4" s="1"/>
  <c r="S66" i="3"/>
  <c r="S61" i="3"/>
  <c r="S71" i="3"/>
  <c r="R72" i="3"/>
  <c r="R48" i="3"/>
  <c r="S477" i="3" l="1"/>
  <c r="S475" i="3"/>
  <c r="AA55" i="3"/>
  <c r="Z49" i="3"/>
  <c r="Z50" i="3" s="1"/>
  <c r="S340" i="3"/>
  <c r="S339" i="3"/>
  <c r="S338" i="3"/>
  <c r="S337" i="3"/>
  <c r="S336" i="3"/>
  <c r="S335" i="3"/>
  <c r="S334" i="3"/>
  <c r="S333" i="3"/>
  <c r="S332" i="3"/>
  <c r="S331" i="3"/>
  <c r="Z35" i="3"/>
  <c r="AC206" i="3"/>
  <c r="AB225" i="3"/>
  <c r="AC202" i="3"/>
  <c r="AC208" i="3"/>
  <c r="AA227" i="3"/>
  <c r="AB221" i="3"/>
  <c r="AE204" i="3"/>
  <c r="AE201" i="3"/>
  <c r="AD224" i="3"/>
  <c r="AE205" i="3"/>
  <c r="AD223" i="3"/>
  <c r="AD222" i="3"/>
  <c r="AE248" i="3"/>
  <c r="AD220" i="3"/>
  <c r="S387" i="3"/>
  <c r="S382" i="3"/>
  <c r="S377" i="3"/>
  <c r="AZ100" i="3"/>
  <c r="AZ98" i="3"/>
  <c r="AZ96" i="3"/>
  <c r="AZ94" i="3"/>
  <c r="AZ92" i="3"/>
  <c r="AZ90" i="3"/>
  <c r="AZ88" i="3"/>
  <c r="S452" i="3"/>
  <c r="AZ97" i="3"/>
  <c r="AZ93" i="3"/>
  <c r="AZ89" i="3"/>
  <c r="AZ99" i="3"/>
  <c r="AZ95" i="3"/>
  <c r="AZ91" i="3"/>
  <c r="S253" i="4"/>
  <c r="S243" i="4"/>
  <c r="S141" i="4"/>
  <c r="S242" i="4"/>
  <c r="S140" i="4"/>
  <c r="S238" i="4"/>
  <c r="S232" i="4"/>
  <c r="S228" i="4"/>
  <c r="T214" i="4"/>
  <c r="T200" i="4"/>
  <c r="S186" i="4"/>
  <c r="S173" i="4"/>
  <c r="S160" i="4"/>
  <c r="T199" i="4"/>
  <c r="S237" i="4"/>
  <c r="S231" i="4"/>
  <c r="S227" i="4"/>
  <c r="T213" i="4"/>
  <c r="S185" i="4"/>
  <c r="S172" i="4"/>
  <c r="S159" i="4"/>
  <c r="S528" i="3"/>
  <c r="S148" i="4"/>
  <c r="V96" i="4"/>
  <c r="V92" i="4"/>
  <c r="V69" i="4"/>
  <c r="V47" i="4"/>
  <c r="S147" i="4"/>
  <c r="V46" i="4"/>
  <c r="V95" i="4"/>
  <c r="V91" i="4"/>
  <c r="V68" i="4"/>
  <c r="S40" i="4"/>
  <c r="S35" i="4"/>
  <c r="S29" i="4"/>
  <c r="AH44" i="3"/>
  <c r="AG46" i="3"/>
  <c r="S358" i="3"/>
  <c r="S357" i="3"/>
  <c r="S356" i="3"/>
  <c r="S355" i="3"/>
  <c r="S354" i="3"/>
  <c r="S353" i="3"/>
  <c r="S352" i="3"/>
  <c r="S351" i="3"/>
  <c r="S350" i="3"/>
  <c r="S349" i="3"/>
  <c r="S376" i="3"/>
  <c r="S386" i="3"/>
  <c r="S518" i="3"/>
  <c r="S517" i="3"/>
  <c r="S522" i="3"/>
  <c r="S527" i="3"/>
  <c r="S509" i="3"/>
  <c r="S508" i="3" s="1"/>
  <c r="S503" i="3"/>
  <c r="S507" i="3"/>
  <c r="S472" i="3"/>
  <c r="S425" i="3"/>
  <c r="S486" i="3"/>
  <c r="S485" i="3"/>
  <c r="S476" i="3"/>
  <c r="S471" i="3"/>
  <c r="S463" i="3"/>
  <c r="S458" i="3"/>
  <c r="S483" i="3"/>
  <c r="S462" i="3"/>
  <c r="S460" i="3"/>
  <c r="S454" i="3"/>
  <c r="S433" i="3"/>
  <c r="S431" i="3"/>
  <c r="S453" i="3"/>
  <c r="S434" i="3"/>
  <c r="S432" i="3"/>
  <c r="S424" i="3"/>
  <c r="S228" i="3"/>
  <c r="S209" i="3"/>
  <c r="S216" i="3"/>
  <c r="S397" i="3"/>
  <c r="S496" i="3"/>
  <c r="S449" i="3"/>
  <c r="S374" i="3"/>
  <c r="S495" i="3"/>
  <c r="S501" i="3" s="1"/>
  <c r="S448" i="3"/>
  <c r="S373" i="3"/>
  <c r="S366" i="3"/>
  <c r="S396" i="3"/>
  <c r="S395" i="3"/>
  <c r="S398" i="3" s="1"/>
  <c r="S365" i="3"/>
  <c r="S318" i="3"/>
  <c r="S311" i="3"/>
  <c r="S301" i="3"/>
  <c r="S329" i="3"/>
  <c r="T287" i="3"/>
  <c r="T273" i="3"/>
  <c r="AC36" i="3"/>
  <c r="S319" i="3"/>
  <c r="S320" i="3" s="1"/>
  <c r="S312" i="3"/>
  <c r="S302" i="3"/>
  <c r="S330" i="3"/>
  <c r="T288" i="3"/>
  <c r="T274" i="3"/>
  <c r="S229" i="3"/>
  <c r="S210" i="3"/>
  <c r="S211" i="3" s="1"/>
  <c r="V102" i="3"/>
  <c r="AZ102" i="3"/>
  <c r="V101" i="3"/>
  <c r="AZ101" i="3"/>
  <c r="S184" i="3"/>
  <c r="S189" i="3" s="1"/>
  <c r="S183" i="3"/>
  <c r="S186" i="3"/>
  <c r="AZ129" i="3"/>
  <c r="AZ128" i="3"/>
  <c r="S348" i="3"/>
  <c r="S260" i="3"/>
  <c r="S247" i="3"/>
  <c r="S234" i="3"/>
  <c r="S215" i="3"/>
  <c r="S199" i="3"/>
  <c r="S347" i="3"/>
  <c r="S259" i="3"/>
  <c r="S246" i="3"/>
  <c r="S233" i="3"/>
  <c r="S214" i="3"/>
  <c r="S198" i="3"/>
  <c r="S192" i="3"/>
  <c r="AZ80" i="3"/>
  <c r="S191" i="3"/>
  <c r="AZ79" i="3"/>
  <c r="V125" i="3"/>
  <c r="V129" i="3"/>
  <c r="V128" i="3"/>
  <c r="V124" i="3"/>
  <c r="S174" i="3"/>
  <c r="S173" i="3"/>
  <c r="W79" i="3"/>
  <c r="W80" i="3"/>
  <c r="T254" i="4" s="1"/>
  <c r="T66" i="3"/>
  <c r="T61" i="3"/>
  <c r="T71" i="3"/>
  <c r="S72" i="3"/>
  <c r="S48" i="3"/>
  <c r="T475" i="3" l="1"/>
  <c r="T477" i="3"/>
  <c r="S212" i="3"/>
  <c r="AB55" i="3"/>
  <c r="AA49" i="3"/>
  <c r="AA50" i="3" s="1"/>
  <c r="T340" i="3"/>
  <c r="T339" i="3"/>
  <c r="T338" i="3"/>
  <c r="T337" i="3"/>
  <c r="T336" i="3"/>
  <c r="T335" i="3"/>
  <c r="T334" i="3"/>
  <c r="T333" i="3"/>
  <c r="T332" i="3"/>
  <c r="T331" i="3"/>
  <c r="AA35" i="3"/>
  <c r="AD206" i="3"/>
  <c r="AC225" i="3"/>
  <c r="AD202" i="3"/>
  <c r="AD208" i="3"/>
  <c r="AC221" i="3"/>
  <c r="AB227" i="3"/>
  <c r="AF201" i="3"/>
  <c r="AG204" i="3"/>
  <c r="AF204" i="3"/>
  <c r="AE223" i="3"/>
  <c r="AG205" i="3"/>
  <c r="AF205" i="3"/>
  <c r="AE224" i="3"/>
  <c r="AE222" i="3"/>
  <c r="AE220" i="3"/>
  <c r="AG248" i="3"/>
  <c r="AF248" i="3"/>
  <c r="T387" i="3"/>
  <c r="T382" i="3"/>
  <c r="T377" i="3"/>
  <c r="T452" i="3"/>
  <c r="BA99" i="3"/>
  <c r="BA97" i="3"/>
  <c r="BA95" i="3"/>
  <c r="BA93" i="3"/>
  <c r="BA91" i="3"/>
  <c r="BA89" i="3"/>
  <c r="BA100" i="3"/>
  <c r="BA96" i="3"/>
  <c r="BA92" i="3"/>
  <c r="BA88" i="3"/>
  <c r="BA98" i="3"/>
  <c r="BA94" i="3"/>
  <c r="BA90" i="3"/>
  <c r="T253" i="4"/>
  <c r="T243" i="4"/>
  <c r="T141" i="4"/>
  <c r="T242" i="4"/>
  <c r="T140" i="4"/>
  <c r="T237" i="4"/>
  <c r="T231" i="4"/>
  <c r="T227" i="4"/>
  <c r="U213" i="4"/>
  <c r="U199" i="4"/>
  <c r="T185" i="4"/>
  <c r="T172" i="4"/>
  <c r="T159" i="4"/>
  <c r="T238" i="4"/>
  <c r="T232" i="4"/>
  <c r="T228" i="4"/>
  <c r="U214" i="4"/>
  <c r="U200" i="4"/>
  <c r="T186" i="4"/>
  <c r="T173" i="4"/>
  <c r="T160" i="4"/>
  <c r="T528" i="3"/>
  <c r="W96" i="4"/>
  <c r="W92" i="4"/>
  <c r="W69" i="4"/>
  <c r="W47" i="4"/>
  <c r="T148" i="4"/>
  <c r="T147" i="4"/>
  <c r="W95" i="4"/>
  <c r="W91" i="4"/>
  <c r="W68" i="4"/>
  <c r="T40" i="4"/>
  <c r="T35" i="4"/>
  <c r="T29" i="4"/>
  <c r="W46" i="4"/>
  <c r="AI44" i="3"/>
  <c r="AH46" i="3"/>
  <c r="T358" i="3"/>
  <c r="T357" i="3"/>
  <c r="T356" i="3"/>
  <c r="T355" i="3"/>
  <c r="T354" i="3"/>
  <c r="T353" i="3"/>
  <c r="T352" i="3"/>
  <c r="T351" i="3"/>
  <c r="T350" i="3"/>
  <c r="T349" i="3"/>
  <c r="T386" i="3"/>
  <c r="T376" i="3"/>
  <c r="T518" i="3"/>
  <c r="T517" i="3"/>
  <c r="T522" i="3"/>
  <c r="S379" i="3"/>
  <c r="T527" i="3"/>
  <c r="T509" i="3"/>
  <c r="T508" i="3" s="1"/>
  <c r="S185" i="3"/>
  <c r="S430" i="3" s="1"/>
  <c r="T507" i="3"/>
  <c r="T503" i="3"/>
  <c r="S502" i="3"/>
  <c r="S389" i="3"/>
  <c r="S429" i="3"/>
  <c r="T472" i="3"/>
  <c r="T425" i="3"/>
  <c r="S427" i="3" s="1"/>
  <c r="T483" i="3"/>
  <c r="T462" i="3"/>
  <c r="T460" i="3"/>
  <c r="T486" i="3"/>
  <c r="T485" i="3"/>
  <c r="T476" i="3"/>
  <c r="T471" i="3"/>
  <c r="T463" i="3"/>
  <c r="T458" i="3"/>
  <c r="T453" i="3"/>
  <c r="T434" i="3"/>
  <c r="T432" i="3"/>
  <c r="T454" i="3"/>
  <c r="T433" i="3"/>
  <c r="T431" i="3"/>
  <c r="T424" i="3"/>
  <c r="T228" i="3"/>
  <c r="T209" i="3"/>
  <c r="S188" i="3"/>
  <c r="S401" i="3"/>
  <c r="S341" i="3"/>
  <c r="S342" i="3" s="1"/>
  <c r="S359" i="3"/>
  <c r="T216" i="3"/>
  <c r="T397" i="3"/>
  <c r="T496" i="3"/>
  <c r="S499" i="3" s="1"/>
  <c r="T449" i="3"/>
  <c r="T374" i="3"/>
  <c r="T495" i="3"/>
  <c r="T501" i="3" s="1"/>
  <c r="T448" i="3"/>
  <c r="T373" i="3"/>
  <c r="T366" i="3"/>
  <c r="T396" i="3"/>
  <c r="S402" i="3" s="1"/>
  <c r="T395" i="3"/>
  <c r="T398" i="3" s="1"/>
  <c r="T365" i="3"/>
  <c r="T330" i="3"/>
  <c r="U288" i="3"/>
  <c r="T319" i="3"/>
  <c r="T320" i="3" s="1"/>
  <c r="T312" i="3"/>
  <c r="T302" i="3"/>
  <c r="U274" i="3"/>
  <c r="T329" i="3"/>
  <c r="U287" i="3"/>
  <c r="T318" i="3"/>
  <c r="T311" i="3"/>
  <c r="T301" i="3"/>
  <c r="U273" i="3"/>
  <c r="AD36" i="3"/>
  <c r="S323" i="3"/>
  <c r="S324" i="3"/>
  <c r="S325" i="3" s="1"/>
  <c r="S321" i="3"/>
  <c r="S322" i="3" s="1"/>
  <c r="T210" i="3"/>
  <c r="T211" i="3" s="1"/>
  <c r="T212" i="3" s="1"/>
  <c r="T229" i="3"/>
  <c r="W102" i="3"/>
  <c r="BA102" i="3"/>
  <c r="W101" i="3"/>
  <c r="BA101" i="3"/>
  <c r="T183" i="3"/>
  <c r="T186" i="3"/>
  <c r="T184" i="3"/>
  <c r="T189" i="3" s="1"/>
  <c r="BA129" i="3"/>
  <c r="BA128" i="3"/>
  <c r="T348" i="3"/>
  <c r="T260" i="3"/>
  <c r="T247" i="3"/>
  <c r="T234" i="3"/>
  <c r="T215" i="3"/>
  <c r="T199" i="3"/>
  <c r="T347" i="3"/>
  <c r="T259" i="3"/>
  <c r="T246" i="3"/>
  <c r="T233" i="3"/>
  <c r="T214" i="3"/>
  <c r="T198" i="3"/>
  <c r="T192" i="3"/>
  <c r="BA80" i="3"/>
  <c r="T191" i="3"/>
  <c r="BA79" i="3"/>
  <c r="W125" i="3"/>
  <c r="W129" i="3"/>
  <c r="W124" i="3"/>
  <c r="W128" i="3"/>
  <c r="T174" i="3"/>
  <c r="T173" i="3"/>
  <c r="X79" i="3"/>
  <c r="X80" i="3"/>
  <c r="U254" i="4" s="1"/>
  <c r="U61" i="3"/>
  <c r="U66" i="3"/>
  <c r="U71" i="3"/>
  <c r="T72" i="3"/>
  <c r="T48" i="3"/>
  <c r="U477" i="3" l="1"/>
  <c r="U475" i="3"/>
  <c r="AC55" i="3"/>
  <c r="AB49" i="3"/>
  <c r="AB50" i="3" s="1"/>
  <c r="U340" i="3"/>
  <c r="U339" i="3"/>
  <c r="U338" i="3"/>
  <c r="U337" i="3"/>
  <c r="U336" i="3"/>
  <c r="U335" i="3"/>
  <c r="U334" i="3"/>
  <c r="U333" i="3"/>
  <c r="U332" i="3"/>
  <c r="U331" i="3"/>
  <c r="AB35" i="3"/>
  <c r="AE206" i="3"/>
  <c r="AD225" i="3"/>
  <c r="AE202" i="3"/>
  <c r="AE208" i="3"/>
  <c r="AC227" i="3"/>
  <c r="AD221" i="3"/>
  <c r="AG201" i="3"/>
  <c r="AG224" i="3"/>
  <c r="AF224" i="3"/>
  <c r="AG223" i="3"/>
  <c r="AF223" i="3"/>
  <c r="AF222" i="3"/>
  <c r="AG220" i="3"/>
  <c r="AF220" i="3"/>
  <c r="U387" i="3"/>
  <c r="U382" i="3"/>
  <c r="U377" i="3"/>
  <c r="BB100" i="3"/>
  <c r="BB98" i="3"/>
  <c r="BB96" i="3"/>
  <c r="BB94" i="3"/>
  <c r="BB92" i="3"/>
  <c r="BB90" i="3"/>
  <c r="BB88" i="3"/>
  <c r="BB99" i="3"/>
  <c r="BB95" i="3"/>
  <c r="BB91" i="3"/>
  <c r="U452" i="3"/>
  <c r="BB97" i="3"/>
  <c r="BB93" i="3"/>
  <c r="BB89" i="3"/>
  <c r="U253" i="4"/>
  <c r="U243" i="4"/>
  <c r="U141" i="4"/>
  <c r="U242" i="4"/>
  <c r="U140" i="4"/>
  <c r="U238" i="4"/>
  <c r="U232" i="4"/>
  <c r="U228" i="4"/>
  <c r="V214" i="4"/>
  <c r="V200" i="4"/>
  <c r="U186" i="4"/>
  <c r="U173" i="4"/>
  <c r="U160" i="4"/>
  <c r="V199" i="4"/>
  <c r="U237" i="4"/>
  <c r="U231" i="4"/>
  <c r="U227" i="4"/>
  <c r="V213" i="4"/>
  <c r="U185" i="4"/>
  <c r="U172" i="4"/>
  <c r="U159" i="4"/>
  <c r="U528" i="3"/>
  <c r="U148" i="4"/>
  <c r="X96" i="4"/>
  <c r="X92" i="4"/>
  <c r="X69" i="4"/>
  <c r="X47" i="4"/>
  <c r="U147" i="4"/>
  <c r="X46" i="4"/>
  <c r="X95" i="4"/>
  <c r="X91" i="4"/>
  <c r="X68" i="4"/>
  <c r="U40" i="4"/>
  <c r="U35" i="4"/>
  <c r="U29" i="4"/>
  <c r="AJ44" i="3"/>
  <c r="AI46" i="3"/>
  <c r="U358" i="3"/>
  <c r="U357" i="3"/>
  <c r="U356" i="3"/>
  <c r="U355" i="3"/>
  <c r="U354" i="3"/>
  <c r="U353" i="3"/>
  <c r="U352" i="3"/>
  <c r="U351" i="3"/>
  <c r="U350" i="3"/>
  <c r="U349" i="3"/>
  <c r="U376" i="3"/>
  <c r="U386" i="3"/>
  <c r="U518" i="3"/>
  <c r="U517" i="3"/>
  <c r="S187" i="3"/>
  <c r="T188" i="3"/>
  <c r="T379" i="3"/>
  <c r="U522" i="3"/>
  <c r="T389" i="3"/>
  <c r="U527" i="3"/>
  <c r="U509" i="3"/>
  <c r="U508" i="3" s="1"/>
  <c r="U503" i="3"/>
  <c r="U507" i="3"/>
  <c r="S343" i="3"/>
  <c r="S344" i="3" s="1"/>
  <c r="T502" i="3"/>
  <c r="T429" i="3"/>
  <c r="U472" i="3"/>
  <c r="U425" i="3"/>
  <c r="U486" i="3"/>
  <c r="U485" i="3"/>
  <c r="U476" i="3"/>
  <c r="U471" i="3"/>
  <c r="U463" i="3"/>
  <c r="U458" i="3"/>
  <c r="U483" i="3"/>
  <c r="U462" i="3"/>
  <c r="U460" i="3"/>
  <c r="U454" i="3"/>
  <c r="U433" i="3"/>
  <c r="U431" i="3"/>
  <c r="U453" i="3"/>
  <c r="U434" i="3"/>
  <c r="U432" i="3"/>
  <c r="U424" i="3"/>
  <c r="U228" i="3"/>
  <c r="U209" i="3"/>
  <c r="T185" i="3"/>
  <c r="T187" i="3" s="1"/>
  <c r="T341" i="3"/>
  <c r="T342" i="3" s="1"/>
  <c r="T430" i="3"/>
  <c r="S303" i="3"/>
  <c r="T359" i="3"/>
  <c r="S360" i="3"/>
  <c r="S361" i="3"/>
  <c r="S362" i="3" s="1"/>
  <c r="S369" i="3"/>
  <c r="U216" i="3"/>
  <c r="U397" i="3"/>
  <c r="U496" i="3"/>
  <c r="U449" i="3"/>
  <c r="U374" i="3"/>
  <c r="U495" i="3"/>
  <c r="U501" i="3" s="1"/>
  <c r="U448" i="3"/>
  <c r="U373" i="3"/>
  <c r="U395" i="3"/>
  <c r="U398" i="3" s="1"/>
  <c r="U366" i="3"/>
  <c r="U396" i="3"/>
  <c r="U365" i="3"/>
  <c r="AE36" i="3"/>
  <c r="U319" i="3"/>
  <c r="U320" i="3" s="1"/>
  <c r="U312" i="3"/>
  <c r="U302" i="3"/>
  <c r="V274" i="3"/>
  <c r="U330" i="3"/>
  <c r="V288" i="3"/>
  <c r="U318" i="3"/>
  <c r="U311" i="3"/>
  <c r="U301" i="3"/>
  <c r="U329" i="3"/>
  <c r="V287" i="3"/>
  <c r="V273" i="3"/>
  <c r="T324" i="3"/>
  <c r="T325" i="3" s="1"/>
  <c r="T321" i="3"/>
  <c r="T322" i="3" s="1"/>
  <c r="T323" i="3"/>
  <c r="U229" i="3"/>
  <c r="U210" i="3"/>
  <c r="U211" i="3" s="1"/>
  <c r="X102" i="3"/>
  <c r="BB102" i="3"/>
  <c r="X101" i="3"/>
  <c r="BB101" i="3"/>
  <c r="U184" i="3"/>
  <c r="U189" i="3" s="1"/>
  <c r="U183" i="3"/>
  <c r="U186" i="3"/>
  <c r="BB129" i="3"/>
  <c r="BB128" i="3"/>
  <c r="U347" i="3"/>
  <c r="U259" i="3"/>
  <c r="U246" i="3"/>
  <c r="U233" i="3"/>
  <c r="U214" i="3"/>
  <c r="U198" i="3"/>
  <c r="U348" i="3"/>
  <c r="U260" i="3"/>
  <c r="U247" i="3"/>
  <c r="U234" i="3"/>
  <c r="U215" i="3"/>
  <c r="U199" i="3"/>
  <c r="U192" i="3"/>
  <c r="BB80" i="3"/>
  <c r="U191" i="3"/>
  <c r="BB79" i="3"/>
  <c r="X128" i="3"/>
  <c r="X124" i="3"/>
  <c r="X125" i="3"/>
  <c r="X129" i="3"/>
  <c r="U174" i="3"/>
  <c r="U173" i="3"/>
  <c r="Y79" i="3"/>
  <c r="Y80" i="3"/>
  <c r="V254" i="4" s="1"/>
  <c r="V66" i="3"/>
  <c r="V61" i="3"/>
  <c r="V71" i="3"/>
  <c r="U72" i="3"/>
  <c r="U48" i="3"/>
  <c r="V475" i="3" l="1"/>
  <c r="V477" i="3"/>
  <c r="AD55" i="3"/>
  <c r="AC49" i="3"/>
  <c r="AC50" i="3" s="1"/>
  <c r="V340" i="3"/>
  <c r="V339" i="3"/>
  <c r="V338" i="3"/>
  <c r="V337" i="3"/>
  <c r="V336" i="3"/>
  <c r="V335" i="3"/>
  <c r="V334" i="3"/>
  <c r="V333" i="3"/>
  <c r="V332" i="3"/>
  <c r="V331" i="3"/>
  <c r="AC35" i="3"/>
  <c r="U212" i="3"/>
  <c r="AG206" i="3"/>
  <c r="AF206" i="3"/>
  <c r="AE225" i="3"/>
  <c r="AF202" i="3"/>
  <c r="AF208" i="3"/>
  <c r="AE221" i="3"/>
  <c r="AD227" i="3"/>
  <c r="AG222" i="3"/>
  <c r="V387" i="3"/>
  <c r="V382" i="3"/>
  <c r="V377" i="3"/>
  <c r="V452" i="3"/>
  <c r="BC99" i="3"/>
  <c r="BC97" i="3"/>
  <c r="BC95" i="3"/>
  <c r="BC93" i="3"/>
  <c r="BC91" i="3"/>
  <c r="BC89" i="3"/>
  <c r="BC98" i="3"/>
  <c r="BC94" i="3"/>
  <c r="BC90" i="3"/>
  <c r="BC100" i="3"/>
  <c r="BC96" i="3"/>
  <c r="BC92" i="3"/>
  <c r="BC88" i="3"/>
  <c r="V253" i="4"/>
  <c r="V242" i="4"/>
  <c r="V140" i="4"/>
  <c r="V243" i="4"/>
  <c r="V141" i="4"/>
  <c r="V238" i="4"/>
  <c r="V232" i="4"/>
  <c r="V228" i="4"/>
  <c r="W214" i="4"/>
  <c r="W200" i="4"/>
  <c r="V186" i="4"/>
  <c r="V173" i="4"/>
  <c r="V160" i="4"/>
  <c r="V237" i="4"/>
  <c r="V231" i="4"/>
  <c r="V227" i="4"/>
  <c r="W213" i="4"/>
  <c r="W199" i="4"/>
  <c r="V185" i="4"/>
  <c r="V172" i="4"/>
  <c r="V159" i="4"/>
  <c r="V528" i="3"/>
  <c r="Y96" i="4"/>
  <c r="Y92" i="4"/>
  <c r="Y69" i="4"/>
  <c r="Y47" i="4"/>
  <c r="V148" i="4"/>
  <c r="V147" i="4"/>
  <c r="Y95" i="4"/>
  <c r="Y91" i="4"/>
  <c r="Y68" i="4"/>
  <c r="V40" i="4"/>
  <c r="V35" i="4"/>
  <c r="V29" i="4"/>
  <c r="Y46" i="4"/>
  <c r="AK44" i="3"/>
  <c r="AJ46" i="3"/>
  <c r="V358" i="3"/>
  <c r="V357" i="3"/>
  <c r="V356" i="3"/>
  <c r="V355" i="3"/>
  <c r="V354" i="3"/>
  <c r="V353" i="3"/>
  <c r="V352" i="3"/>
  <c r="V351" i="3"/>
  <c r="V350" i="3"/>
  <c r="V349" i="3"/>
  <c r="V386" i="3"/>
  <c r="V376" i="3"/>
  <c r="V518" i="3"/>
  <c r="V517" i="3"/>
  <c r="S345" i="3"/>
  <c r="T343" i="3"/>
  <c r="T344" i="3" s="1"/>
  <c r="V522" i="3"/>
  <c r="S367" i="3"/>
  <c r="S380" i="3" s="1"/>
  <c r="S383" i="3" s="1"/>
  <c r="S371" i="3"/>
  <c r="V527" i="3"/>
  <c r="V509" i="3"/>
  <c r="V508" i="3" s="1"/>
  <c r="U379" i="3"/>
  <c r="V507" i="3"/>
  <c r="V503" i="3"/>
  <c r="T401" i="3"/>
  <c r="T427" i="3"/>
  <c r="U429" i="3"/>
  <c r="U502" i="3"/>
  <c r="U389" i="3"/>
  <c r="S381" i="3"/>
  <c r="S384" i="3" s="1"/>
  <c r="S391" i="3" s="1"/>
  <c r="S498" i="3"/>
  <c r="S529" i="3" s="1"/>
  <c r="S531" i="3" s="1"/>
  <c r="T499" i="3"/>
  <c r="V472" i="3"/>
  <c r="V425" i="3"/>
  <c r="V483" i="3"/>
  <c r="V462" i="3"/>
  <c r="V460" i="3"/>
  <c r="V486" i="3"/>
  <c r="V485" i="3"/>
  <c r="V476" i="3"/>
  <c r="V471" i="3"/>
  <c r="V463" i="3"/>
  <c r="V458" i="3"/>
  <c r="V453" i="3"/>
  <c r="V434" i="3"/>
  <c r="V432" i="3"/>
  <c r="V454" i="3"/>
  <c r="V433" i="3"/>
  <c r="V431" i="3"/>
  <c r="V424" i="3"/>
  <c r="V228" i="3"/>
  <c r="V209" i="3"/>
  <c r="U185" i="3"/>
  <c r="U187" i="3" s="1"/>
  <c r="T402" i="3"/>
  <c r="U341" i="3"/>
  <c r="U342" i="3" s="1"/>
  <c r="T303" i="3"/>
  <c r="U359" i="3"/>
  <c r="T369" i="3"/>
  <c r="T361" i="3"/>
  <c r="T360" i="3"/>
  <c r="U188" i="3"/>
  <c r="S370" i="3"/>
  <c r="S363" i="3"/>
  <c r="S478" i="3" s="1"/>
  <c r="V216" i="3"/>
  <c r="V397" i="3"/>
  <c r="V495" i="3"/>
  <c r="V501" i="3" s="1"/>
  <c r="V448" i="3"/>
  <c r="V373" i="3"/>
  <c r="V496" i="3"/>
  <c r="U499" i="3" s="1"/>
  <c r="V449" i="3"/>
  <c r="V374" i="3"/>
  <c r="V395" i="3"/>
  <c r="V398" i="3" s="1"/>
  <c r="V366" i="3"/>
  <c r="V396" i="3"/>
  <c r="U402" i="3" s="1"/>
  <c r="V365" i="3"/>
  <c r="AF36" i="3"/>
  <c r="V330" i="3"/>
  <c r="W288" i="3"/>
  <c r="V319" i="3"/>
  <c r="V320" i="3" s="1"/>
  <c r="V312" i="3"/>
  <c r="V302" i="3"/>
  <c r="W274" i="3"/>
  <c r="V329" i="3"/>
  <c r="W287" i="3"/>
  <c r="V318" i="3"/>
  <c r="V311" i="3"/>
  <c r="V301" i="3"/>
  <c r="W273" i="3"/>
  <c r="U323" i="3"/>
  <c r="U324" i="3"/>
  <c r="U325" i="3" s="1"/>
  <c r="U321" i="3"/>
  <c r="U322" i="3" s="1"/>
  <c r="V210" i="3"/>
  <c r="V211" i="3" s="1"/>
  <c r="V229" i="3"/>
  <c r="Y102" i="3"/>
  <c r="BC102" i="3"/>
  <c r="Y101" i="3"/>
  <c r="BC101" i="3"/>
  <c r="V183" i="3"/>
  <c r="V186" i="3"/>
  <c r="V184" i="3"/>
  <c r="V189" i="3" s="1"/>
  <c r="BC129" i="3"/>
  <c r="BC128" i="3"/>
  <c r="V347" i="3"/>
  <c r="V259" i="3"/>
  <c r="V246" i="3"/>
  <c r="V233" i="3"/>
  <c r="V214" i="3"/>
  <c r="V198" i="3"/>
  <c r="V348" i="3"/>
  <c r="V260" i="3"/>
  <c r="V247" i="3"/>
  <c r="V234" i="3"/>
  <c r="V215" i="3"/>
  <c r="V199" i="3"/>
  <c r="V192" i="3"/>
  <c r="BC80" i="3"/>
  <c r="V191" i="3"/>
  <c r="BC79" i="3"/>
  <c r="Y125" i="3"/>
  <c r="Y129" i="3"/>
  <c r="Y124" i="3"/>
  <c r="Y128" i="3"/>
  <c r="V174" i="3"/>
  <c r="V173" i="3"/>
  <c r="Z79" i="3"/>
  <c r="Z80" i="3"/>
  <c r="W254" i="4" s="1"/>
  <c r="W66" i="3"/>
  <c r="W61" i="3"/>
  <c r="W71" i="3"/>
  <c r="V72" i="3"/>
  <c r="V48" i="3"/>
  <c r="W477" i="3" l="1"/>
  <c r="W475" i="3"/>
  <c r="AE55" i="3"/>
  <c r="AD49" i="3"/>
  <c r="AD50" i="3" s="1"/>
  <c r="W340" i="3"/>
  <c r="W339" i="3"/>
  <c r="W338" i="3"/>
  <c r="W337" i="3"/>
  <c r="W336" i="3"/>
  <c r="W335" i="3"/>
  <c r="W334" i="3"/>
  <c r="W333" i="3"/>
  <c r="W332" i="3"/>
  <c r="W331" i="3"/>
  <c r="AD35" i="3"/>
  <c r="U343" i="3"/>
  <c r="U344" i="3" s="1"/>
  <c r="AG225" i="3"/>
  <c r="AF225" i="3"/>
  <c r="AG202" i="3"/>
  <c r="AG208" i="3"/>
  <c r="AE227" i="3"/>
  <c r="AF221" i="3"/>
  <c r="AG221" i="3"/>
  <c r="S368" i="3"/>
  <c r="S455" i="3" s="1"/>
  <c r="V212" i="3"/>
  <c r="S426" i="3"/>
  <c r="W387" i="3"/>
  <c r="W382" i="3"/>
  <c r="W377" i="3"/>
  <c r="BD100" i="3"/>
  <c r="BD98" i="3"/>
  <c r="BD96" i="3"/>
  <c r="BD94" i="3"/>
  <c r="BD92" i="3"/>
  <c r="BD90" i="3"/>
  <c r="BD88" i="3"/>
  <c r="W452" i="3"/>
  <c r="BD97" i="3"/>
  <c r="BD93" i="3"/>
  <c r="BD89" i="3"/>
  <c r="BD99" i="3"/>
  <c r="BD95" i="3"/>
  <c r="BD91" i="3"/>
  <c r="W253" i="4"/>
  <c r="W243" i="4"/>
  <c r="W141" i="4"/>
  <c r="W242" i="4"/>
  <c r="W140" i="4"/>
  <c r="X199" i="4"/>
  <c r="W237" i="4"/>
  <c r="W231" i="4"/>
  <c r="W227" i="4"/>
  <c r="X213" i="4"/>
  <c r="W185" i="4"/>
  <c r="W172" i="4"/>
  <c r="W159" i="4"/>
  <c r="W238" i="4"/>
  <c r="W232" i="4"/>
  <c r="W228" i="4"/>
  <c r="X214" i="4"/>
  <c r="X200" i="4"/>
  <c r="W173" i="4"/>
  <c r="W160" i="4"/>
  <c r="W186" i="4"/>
  <c r="W528" i="3"/>
  <c r="W148" i="4"/>
  <c r="Z96" i="4"/>
  <c r="Z92" i="4"/>
  <c r="Z69" i="4"/>
  <c r="Z47" i="4"/>
  <c r="W147" i="4"/>
  <c r="Z46" i="4"/>
  <c r="Z95" i="4"/>
  <c r="Z91" i="4"/>
  <c r="Z68" i="4"/>
  <c r="W40" i="4"/>
  <c r="W35" i="4"/>
  <c r="W29" i="4"/>
  <c r="AL44" i="3"/>
  <c r="AK46" i="3"/>
  <c r="W358" i="3"/>
  <c r="W357" i="3"/>
  <c r="W356" i="3"/>
  <c r="W355" i="3"/>
  <c r="W354" i="3"/>
  <c r="W353" i="3"/>
  <c r="W352" i="3"/>
  <c r="W351" i="3"/>
  <c r="W350" i="3"/>
  <c r="W349" i="3"/>
  <c r="W376" i="3"/>
  <c r="W386" i="3"/>
  <c r="W518" i="3"/>
  <c r="W517" i="3"/>
  <c r="T345" i="3"/>
  <c r="T371" i="3"/>
  <c r="S399" i="3"/>
  <c r="U430" i="3"/>
  <c r="W522" i="3"/>
  <c r="U345" i="3"/>
  <c r="U401" i="3"/>
  <c r="W527" i="3"/>
  <c r="W509" i="3"/>
  <c r="W508" i="3" s="1"/>
  <c r="T381" i="3"/>
  <c r="T384" i="3" s="1"/>
  <c r="T391" i="3" s="1"/>
  <c r="T498" i="3"/>
  <c r="T529" i="3" s="1"/>
  <c r="T531" i="3" s="1"/>
  <c r="V429" i="3"/>
  <c r="V502" i="3"/>
  <c r="U427" i="3"/>
  <c r="W503" i="3"/>
  <c r="W507" i="3"/>
  <c r="V379" i="3"/>
  <c r="V389" i="3"/>
  <c r="W486" i="3"/>
  <c r="W485" i="3"/>
  <c r="W476" i="3"/>
  <c r="W471" i="3"/>
  <c r="W463" i="3"/>
  <c r="W458" i="3"/>
  <c r="W483" i="3"/>
  <c r="W462" i="3"/>
  <c r="W460" i="3"/>
  <c r="W454" i="3"/>
  <c r="W433" i="3"/>
  <c r="W431" i="3"/>
  <c r="W453" i="3"/>
  <c r="W434" i="3"/>
  <c r="W432" i="3"/>
  <c r="W424" i="3"/>
  <c r="W228" i="3"/>
  <c r="W209" i="3"/>
  <c r="V185" i="3"/>
  <c r="V187" i="3" s="1"/>
  <c r="W472" i="3"/>
  <c r="W425" i="3"/>
  <c r="V427" i="3" s="1"/>
  <c r="V188" i="3"/>
  <c r="V359" i="3"/>
  <c r="V360" i="3" s="1"/>
  <c r="V341" i="3"/>
  <c r="U303" i="3"/>
  <c r="T362" i="3"/>
  <c r="T367" i="3" s="1"/>
  <c r="T380" i="3" s="1"/>
  <c r="T383" i="3" s="1"/>
  <c r="V361" i="3"/>
  <c r="V362" i="3" s="1"/>
  <c r="V342" i="3"/>
  <c r="T370" i="3"/>
  <c r="T363" i="3"/>
  <c r="T478" i="3" s="1"/>
  <c r="U369" i="3"/>
  <c r="U360" i="3"/>
  <c r="U361" i="3"/>
  <c r="U371" i="3" s="1"/>
  <c r="W216" i="3"/>
  <c r="W397" i="3"/>
  <c r="W496" i="3"/>
  <c r="V499" i="3" s="1"/>
  <c r="W449" i="3"/>
  <c r="W374" i="3"/>
  <c r="W495" i="3"/>
  <c r="W501" i="3" s="1"/>
  <c r="W448" i="3"/>
  <c r="W373" i="3"/>
  <c r="W395" i="3"/>
  <c r="W398" i="3" s="1"/>
  <c r="W366" i="3"/>
  <c r="W396" i="3"/>
  <c r="V402" i="3" s="1"/>
  <c r="W365" i="3"/>
  <c r="W319" i="3"/>
  <c r="W320" i="3" s="1"/>
  <c r="W312" i="3"/>
  <c r="W302" i="3"/>
  <c r="X274" i="3"/>
  <c r="W330" i="3"/>
  <c r="X288" i="3"/>
  <c r="W318" i="3"/>
  <c r="W311" i="3"/>
  <c r="W301" i="3"/>
  <c r="W329" i="3"/>
  <c r="X287" i="3"/>
  <c r="X273" i="3"/>
  <c r="AG36" i="3"/>
  <c r="V324" i="3"/>
  <c r="V325" i="3" s="1"/>
  <c r="V321" i="3"/>
  <c r="V322" i="3" s="1"/>
  <c r="V323" i="3"/>
  <c r="W229" i="3"/>
  <c r="W210" i="3"/>
  <c r="W211" i="3" s="1"/>
  <c r="Z102" i="3"/>
  <c r="BD102" i="3"/>
  <c r="Z101" i="3"/>
  <c r="BD101" i="3"/>
  <c r="W184" i="3"/>
  <c r="W189" i="3" s="1"/>
  <c r="W183" i="3"/>
  <c r="W186" i="3"/>
  <c r="BD129" i="3"/>
  <c r="BD128" i="3"/>
  <c r="W348" i="3"/>
  <c r="W260" i="3"/>
  <c r="W247" i="3"/>
  <c r="W234" i="3"/>
  <c r="W215" i="3"/>
  <c r="W199" i="3"/>
  <c r="W347" i="3"/>
  <c r="W259" i="3"/>
  <c r="W246" i="3"/>
  <c r="W233" i="3"/>
  <c r="W214" i="3"/>
  <c r="W198" i="3"/>
  <c r="W192" i="3"/>
  <c r="BD80" i="3"/>
  <c r="W191" i="3"/>
  <c r="BD79" i="3"/>
  <c r="Z125" i="3"/>
  <c r="Z129" i="3"/>
  <c r="Z128" i="3"/>
  <c r="Z124" i="3"/>
  <c r="W174" i="3"/>
  <c r="W173" i="3"/>
  <c r="AA79" i="3"/>
  <c r="AA80" i="3"/>
  <c r="X254" i="4" s="1"/>
  <c r="X66" i="3"/>
  <c r="X61" i="3"/>
  <c r="X71" i="3"/>
  <c r="W72" i="3"/>
  <c r="W48" i="3"/>
  <c r="X475" i="3" l="1"/>
  <c r="X477" i="3"/>
  <c r="AF55" i="3"/>
  <c r="AE49" i="3"/>
  <c r="AE50" i="3" s="1"/>
  <c r="X340" i="3"/>
  <c r="X339" i="3"/>
  <c r="X338" i="3"/>
  <c r="X337" i="3"/>
  <c r="X336" i="3"/>
  <c r="X335" i="3"/>
  <c r="X334" i="3"/>
  <c r="X333" i="3"/>
  <c r="X332" i="3"/>
  <c r="X331" i="3"/>
  <c r="AE35" i="3"/>
  <c r="W212" i="3"/>
  <c r="T368" i="3"/>
  <c r="T455" i="3" s="1"/>
  <c r="AG227" i="3"/>
  <c r="AF227" i="3"/>
  <c r="X387" i="3"/>
  <c r="X382" i="3"/>
  <c r="X377" i="3"/>
  <c r="X452" i="3"/>
  <c r="BE99" i="3"/>
  <c r="BE97" i="3"/>
  <c r="BE95" i="3"/>
  <c r="BE93" i="3"/>
  <c r="BE91" i="3"/>
  <c r="BE89" i="3"/>
  <c r="BE100" i="3"/>
  <c r="BE96" i="3"/>
  <c r="BE92" i="3"/>
  <c r="BE88" i="3"/>
  <c r="BE98" i="3"/>
  <c r="BE94" i="3"/>
  <c r="BE90" i="3"/>
  <c r="X253" i="4"/>
  <c r="X243" i="4"/>
  <c r="X141" i="4"/>
  <c r="X242" i="4"/>
  <c r="X140" i="4"/>
  <c r="X238" i="4"/>
  <c r="X232" i="4"/>
  <c r="X228" i="4"/>
  <c r="Y214" i="4"/>
  <c r="Y200" i="4"/>
  <c r="X186" i="4"/>
  <c r="X173" i="4"/>
  <c r="X160" i="4"/>
  <c r="X237" i="4"/>
  <c r="X231" i="4"/>
  <c r="X227" i="4"/>
  <c r="Y213" i="4"/>
  <c r="Y199" i="4"/>
  <c r="X185" i="4"/>
  <c r="X172" i="4"/>
  <c r="X159" i="4"/>
  <c r="X528" i="3"/>
  <c r="AA96" i="4"/>
  <c r="AA92" i="4"/>
  <c r="AA69" i="4"/>
  <c r="AA47" i="4"/>
  <c r="X148" i="4"/>
  <c r="X147" i="4"/>
  <c r="AA95" i="4"/>
  <c r="AA91" i="4"/>
  <c r="AA68" i="4"/>
  <c r="X40" i="4"/>
  <c r="X35" i="4"/>
  <c r="X29" i="4"/>
  <c r="AA46" i="4"/>
  <c r="AM44" i="3"/>
  <c r="AL46" i="3"/>
  <c r="X358" i="3"/>
  <c r="X357" i="3"/>
  <c r="X356" i="3"/>
  <c r="X355" i="3"/>
  <c r="X354" i="3"/>
  <c r="X353" i="3"/>
  <c r="X352" i="3"/>
  <c r="X351" i="3"/>
  <c r="X350" i="3"/>
  <c r="X349" i="3"/>
  <c r="X386" i="3"/>
  <c r="X376" i="3"/>
  <c r="X518" i="3"/>
  <c r="X517" i="3"/>
  <c r="X522" i="3"/>
  <c r="V401" i="3"/>
  <c r="V430" i="3"/>
  <c r="W379" i="3"/>
  <c r="X527" i="3"/>
  <c r="X509" i="3"/>
  <c r="X508" i="3" s="1"/>
  <c r="X507" i="3"/>
  <c r="X503" i="3"/>
  <c r="V369" i="3"/>
  <c r="U381" i="3"/>
  <c r="U384" i="3" s="1"/>
  <c r="U391" i="3" s="1"/>
  <c r="U498" i="3"/>
  <c r="U529" i="3" s="1"/>
  <c r="U531" i="3" s="1"/>
  <c r="W429" i="3"/>
  <c r="W502" i="3"/>
  <c r="W389" i="3"/>
  <c r="T426" i="3"/>
  <c r="S451" i="3"/>
  <c r="X472" i="3"/>
  <c r="X425" i="3"/>
  <c r="W427" i="3" s="1"/>
  <c r="X483" i="3"/>
  <c r="X462" i="3"/>
  <c r="X460" i="3"/>
  <c r="X486" i="3"/>
  <c r="X485" i="3"/>
  <c r="X476" i="3"/>
  <c r="X471" i="3"/>
  <c r="X463" i="3"/>
  <c r="X458" i="3"/>
  <c r="X453" i="3"/>
  <c r="X434" i="3"/>
  <c r="X432" i="3"/>
  <c r="X454" i="3"/>
  <c r="X433" i="3"/>
  <c r="X431" i="3"/>
  <c r="X424" i="3"/>
  <c r="X228" i="3"/>
  <c r="X209" i="3"/>
  <c r="S474" i="3"/>
  <c r="W188" i="3"/>
  <c r="V303" i="3"/>
  <c r="T399" i="3"/>
  <c r="V343" i="3"/>
  <c r="V344" i="3" s="1"/>
  <c r="V367" i="3" s="1"/>
  <c r="V380" i="3" s="1"/>
  <c r="V383" i="3" s="1"/>
  <c r="W341" i="3"/>
  <c r="W343" i="3" s="1"/>
  <c r="W344" i="3" s="1"/>
  <c r="W359" i="3"/>
  <c r="W185" i="3"/>
  <c r="W187" i="3" s="1"/>
  <c r="U362" i="3"/>
  <c r="U367" i="3" s="1"/>
  <c r="U380" i="3" s="1"/>
  <c r="U383" i="3" s="1"/>
  <c r="U363" i="3"/>
  <c r="U370" i="3"/>
  <c r="V370" i="3"/>
  <c r="V363" i="3"/>
  <c r="V478" i="3" s="1"/>
  <c r="X216" i="3"/>
  <c r="X397" i="3"/>
  <c r="X496" i="3"/>
  <c r="X449" i="3"/>
  <c r="X374" i="3"/>
  <c r="X495" i="3"/>
  <c r="X501" i="3" s="1"/>
  <c r="X448" i="3"/>
  <c r="X373" i="3"/>
  <c r="X366" i="3"/>
  <c r="X396" i="3"/>
  <c r="W402" i="3" s="1"/>
  <c r="X395" i="3"/>
  <c r="X398" i="3" s="1"/>
  <c r="X365" i="3"/>
  <c r="X330" i="3"/>
  <c r="Y288" i="3"/>
  <c r="X319" i="3"/>
  <c r="X320" i="3" s="1"/>
  <c r="X312" i="3"/>
  <c r="X302" i="3"/>
  <c r="Y274" i="3"/>
  <c r="X329" i="3"/>
  <c r="Y287" i="3"/>
  <c r="X318" i="3"/>
  <c r="X311" i="3"/>
  <c r="X301" i="3"/>
  <c r="Y273" i="3"/>
  <c r="AH36" i="3"/>
  <c r="W323" i="3"/>
  <c r="W324" i="3"/>
  <c r="W325" i="3" s="1"/>
  <c r="W321" i="3"/>
  <c r="W322" i="3" s="1"/>
  <c r="X210" i="3"/>
  <c r="X211" i="3" s="1"/>
  <c r="X229" i="3"/>
  <c r="AA102" i="3"/>
  <c r="BE102" i="3"/>
  <c r="AA101" i="3"/>
  <c r="BE101" i="3"/>
  <c r="X183" i="3"/>
  <c r="X186" i="3"/>
  <c r="X184" i="3"/>
  <c r="X189" i="3" s="1"/>
  <c r="BE129" i="3"/>
  <c r="BE128" i="3"/>
  <c r="X348" i="3"/>
  <c r="X260" i="3"/>
  <c r="X247" i="3"/>
  <c r="X234" i="3"/>
  <c r="X215" i="3"/>
  <c r="X199" i="3"/>
  <c r="X347" i="3"/>
  <c r="X259" i="3"/>
  <c r="X246" i="3"/>
  <c r="X233" i="3"/>
  <c r="X214" i="3"/>
  <c r="X198" i="3"/>
  <c r="X192" i="3"/>
  <c r="BE80" i="3"/>
  <c r="X191" i="3"/>
  <c r="BE79" i="3"/>
  <c r="AA125" i="3"/>
  <c r="AA129" i="3"/>
  <c r="AA124" i="3"/>
  <c r="AA128" i="3"/>
  <c r="X174" i="3"/>
  <c r="X173" i="3"/>
  <c r="AB79" i="3"/>
  <c r="AB80" i="3"/>
  <c r="Y254" i="4" s="1"/>
  <c r="Y61" i="3"/>
  <c r="Y66" i="3"/>
  <c r="Y71" i="3"/>
  <c r="X72" i="3"/>
  <c r="X48" i="3"/>
  <c r="Y477" i="3" l="1"/>
  <c r="Y475" i="3"/>
  <c r="AG55" i="3"/>
  <c r="AG49" i="3" s="1"/>
  <c r="AF49" i="3"/>
  <c r="AF50" i="3" s="1"/>
  <c r="AG50" i="3" s="1"/>
  <c r="U368" i="3"/>
  <c r="U478" i="3"/>
  <c r="Y340" i="3"/>
  <c r="Y339" i="3"/>
  <c r="Y338" i="3"/>
  <c r="Y337" i="3"/>
  <c r="Y336" i="3"/>
  <c r="Y335" i="3"/>
  <c r="Y334" i="3"/>
  <c r="Y333" i="3"/>
  <c r="Y332" i="3"/>
  <c r="Y331" i="3"/>
  <c r="AF35" i="3"/>
  <c r="X389" i="3"/>
  <c r="X212" i="3"/>
  <c r="Y387" i="3"/>
  <c r="Y382" i="3"/>
  <c r="Y377" i="3"/>
  <c r="BF100" i="3"/>
  <c r="BF98" i="3"/>
  <c r="BF96" i="3"/>
  <c r="BF94" i="3"/>
  <c r="BF92" i="3"/>
  <c r="BF90" i="3"/>
  <c r="BF88" i="3"/>
  <c r="BF99" i="3"/>
  <c r="BF95" i="3"/>
  <c r="BF91" i="3"/>
  <c r="Y452" i="3"/>
  <c r="BF97" i="3"/>
  <c r="BF93" i="3"/>
  <c r="BF89" i="3"/>
  <c r="Y253" i="4"/>
  <c r="Y242" i="4"/>
  <c r="Y140" i="4"/>
  <c r="Y243" i="4"/>
  <c r="Y141" i="4"/>
  <c r="Z199" i="4"/>
  <c r="Y237" i="4"/>
  <c r="Y231" i="4"/>
  <c r="Y227" i="4"/>
  <c r="Z213" i="4"/>
  <c r="Y185" i="4"/>
  <c r="Y172" i="4"/>
  <c r="Y159" i="4"/>
  <c r="Y238" i="4"/>
  <c r="Y232" i="4"/>
  <c r="Y228" i="4"/>
  <c r="Z214" i="4"/>
  <c r="Z200" i="4"/>
  <c r="Y186" i="4"/>
  <c r="Y173" i="4"/>
  <c r="Y160" i="4"/>
  <c r="Y528" i="3"/>
  <c r="Y148" i="4"/>
  <c r="AB96" i="4"/>
  <c r="AB92" i="4"/>
  <c r="AB69" i="4"/>
  <c r="AB47" i="4"/>
  <c r="Y147" i="4"/>
  <c r="AB46" i="4"/>
  <c r="AB95" i="4"/>
  <c r="AB91" i="4"/>
  <c r="AB68" i="4"/>
  <c r="Y40" i="4"/>
  <c r="Y35" i="4"/>
  <c r="Y29" i="4"/>
  <c r="AN44" i="3"/>
  <c r="AM46" i="3"/>
  <c r="Y358" i="3"/>
  <c r="Y357" i="3"/>
  <c r="Y356" i="3"/>
  <c r="Y355" i="3"/>
  <c r="Y354" i="3"/>
  <c r="Y353" i="3"/>
  <c r="Y352" i="3"/>
  <c r="Y351" i="3"/>
  <c r="Y350" i="3"/>
  <c r="Y349" i="3"/>
  <c r="Y376" i="3"/>
  <c r="Y386" i="3"/>
  <c r="Y518" i="3"/>
  <c r="Y517" i="3"/>
  <c r="Y522" i="3"/>
  <c r="V345" i="3"/>
  <c r="V368" i="3" s="1"/>
  <c r="V371" i="3"/>
  <c r="Y527" i="3"/>
  <c r="Y509" i="3"/>
  <c r="Y508" i="3" s="1"/>
  <c r="X188" i="3"/>
  <c r="Y503" i="3"/>
  <c r="Y507" i="3"/>
  <c r="V381" i="3"/>
  <c r="V384" i="3" s="1"/>
  <c r="V391" i="3" s="1"/>
  <c r="V498" i="3"/>
  <c r="V529" i="3" s="1"/>
  <c r="V531" i="3" s="1"/>
  <c r="W499" i="3"/>
  <c r="X379" i="3"/>
  <c r="X502" i="3"/>
  <c r="W342" i="3"/>
  <c r="W345" i="3" s="1"/>
  <c r="X429" i="3"/>
  <c r="V426" i="3"/>
  <c r="U426" i="3"/>
  <c r="Y472" i="3"/>
  <c r="Y425" i="3"/>
  <c r="U455" i="3"/>
  <c r="T451" i="3"/>
  <c r="Y486" i="3"/>
  <c r="Y485" i="3"/>
  <c r="Y476" i="3"/>
  <c r="Y471" i="3"/>
  <c r="Y463" i="3"/>
  <c r="Y458" i="3"/>
  <c r="Y483" i="3"/>
  <c r="Y462" i="3"/>
  <c r="Y460" i="3"/>
  <c r="Y454" i="3"/>
  <c r="Y433" i="3"/>
  <c r="Y431" i="3"/>
  <c r="Y453" i="3"/>
  <c r="Y434" i="3"/>
  <c r="Y432" i="3"/>
  <c r="Y424" i="3"/>
  <c r="Y228" i="3"/>
  <c r="Y209" i="3"/>
  <c r="T474" i="3"/>
  <c r="X185" i="3"/>
  <c r="X187" i="3" s="1"/>
  <c r="W401" i="3"/>
  <c r="V399" i="3"/>
  <c r="W430" i="3"/>
  <c r="X341" i="3"/>
  <c r="X343" i="3" s="1"/>
  <c r="X344" i="3" s="1"/>
  <c r="W303" i="3"/>
  <c r="X359" i="3"/>
  <c r="U399" i="3"/>
  <c r="W360" i="3"/>
  <c r="W369" i="3"/>
  <c r="W361" i="3"/>
  <c r="W371" i="3" s="1"/>
  <c r="Y216" i="3"/>
  <c r="Y397" i="3"/>
  <c r="Y495" i="3"/>
  <c r="Y501" i="3" s="1"/>
  <c r="Y448" i="3"/>
  <c r="Y373" i="3"/>
  <c r="Y496" i="3"/>
  <c r="X499" i="3" s="1"/>
  <c r="Y449" i="3"/>
  <c r="Y374" i="3"/>
  <c r="Y395" i="3"/>
  <c r="Y398" i="3" s="1"/>
  <c r="Y366" i="3"/>
  <c r="Y396" i="3"/>
  <c r="X402" i="3" s="1"/>
  <c r="Y365" i="3"/>
  <c r="AI36" i="3"/>
  <c r="Y319" i="3"/>
  <c r="Y320" i="3" s="1"/>
  <c r="Y312" i="3"/>
  <c r="Y302" i="3"/>
  <c r="Z274" i="3"/>
  <c r="Y330" i="3"/>
  <c r="Z288" i="3"/>
  <c r="Y318" i="3"/>
  <c r="Y311" i="3"/>
  <c r="Y301" i="3"/>
  <c r="Y329" i="3"/>
  <c r="Z287" i="3"/>
  <c r="Z273" i="3"/>
  <c r="X324" i="3"/>
  <c r="X325" i="3" s="1"/>
  <c r="X321" i="3"/>
  <c r="X322" i="3" s="1"/>
  <c r="X323" i="3"/>
  <c r="Y229" i="3"/>
  <c r="Y210" i="3"/>
  <c r="Y211" i="3" s="1"/>
  <c r="AB102" i="3"/>
  <c r="BF102" i="3"/>
  <c r="AB101" i="3"/>
  <c r="BF101" i="3"/>
  <c r="Y184" i="3"/>
  <c r="Y189" i="3" s="1"/>
  <c r="Y183" i="3"/>
  <c r="Y186" i="3"/>
  <c r="BF129" i="3"/>
  <c r="BF128" i="3"/>
  <c r="Y348" i="3"/>
  <c r="Y260" i="3"/>
  <c r="Y247" i="3"/>
  <c r="Y234" i="3"/>
  <c r="Y215" i="3"/>
  <c r="Y199" i="3"/>
  <c r="Y347" i="3"/>
  <c r="Y259" i="3"/>
  <c r="Y246" i="3"/>
  <c r="Y233" i="3"/>
  <c r="Y214" i="3"/>
  <c r="Y198" i="3"/>
  <c r="Y192" i="3"/>
  <c r="BF80" i="3"/>
  <c r="Y191" i="3"/>
  <c r="BF79" i="3"/>
  <c r="AB125" i="3"/>
  <c r="AB129" i="3"/>
  <c r="AB128" i="3"/>
  <c r="AB124" i="3"/>
  <c r="Y174" i="3"/>
  <c r="Y173" i="3"/>
  <c r="AC79" i="3"/>
  <c r="AC80" i="3"/>
  <c r="Z254" i="4" s="1"/>
  <c r="Z66" i="3"/>
  <c r="Z61" i="3"/>
  <c r="Z71" i="3"/>
  <c r="Y72" i="3"/>
  <c r="Y48" i="3"/>
  <c r="Z475" i="3" l="1"/>
  <c r="Z477" i="3"/>
  <c r="AG35" i="3"/>
  <c r="Z340" i="3"/>
  <c r="Z339" i="3"/>
  <c r="Z338" i="3"/>
  <c r="Z337" i="3"/>
  <c r="Z336" i="3"/>
  <c r="Z335" i="3"/>
  <c r="Z334" i="3"/>
  <c r="Z333" i="3"/>
  <c r="Z332" i="3"/>
  <c r="Z331" i="3"/>
  <c r="X342" i="3"/>
  <c r="X345" i="3" s="1"/>
  <c r="Y212" i="3"/>
  <c r="Z387" i="3"/>
  <c r="Z382" i="3"/>
  <c r="Z377" i="3"/>
  <c r="Z452" i="3"/>
  <c r="BG99" i="3"/>
  <c r="BG97" i="3"/>
  <c r="BG95" i="3"/>
  <c r="BG93" i="3"/>
  <c r="BG91" i="3"/>
  <c r="BG89" i="3"/>
  <c r="BG98" i="3"/>
  <c r="BG94" i="3"/>
  <c r="BG90" i="3"/>
  <c r="BG100" i="3"/>
  <c r="BG96" i="3"/>
  <c r="BG92" i="3"/>
  <c r="BG88" i="3"/>
  <c r="Z253" i="4"/>
  <c r="Z243" i="4"/>
  <c r="Z141" i="4"/>
  <c r="Z242" i="4"/>
  <c r="Z140" i="4"/>
  <c r="Z238" i="4"/>
  <c r="Z232" i="4"/>
  <c r="Z228" i="4"/>
  <c r="AA214" i="4"/>
  <c r="AA200" i="4"/>
  <c r="Z186" i="4"/>
  <c r="Z173" i="4"/>
  <c r="Z160" i="4"/>
  <c r="Z237" i="4"/>
  <c r="Z231" i="4"/>
  <c r="Z227" i="4"/>
  <c r="AA213" i="4"/>
  <c r="AA199" i="4"/>
  <c r="Z185" i="4"/>
  <c r="Z172" i="4"/>
  <c r="Z159" i="4"/>
  <c r="Z528" i="3"/>
  <c r="AC96" i="4"/>
  <c r="AC92" i="4"/>
  <c r="AC69" i="4"/>
  <c r="AC47" i="4"/>
  <c r="Z148" i="4"/>
  <c r="Z147" i="4"/>
  <c r="AC95" i="4"/>
  <c r="AC91" i="4"/>
  <c r="AC68" i="4"/>
  <c r="Z40" i="4"/>
  <c r="Z35" i="4"/>
  <c r="Z29" i="4"/>
  <c r="AC46" i="4"/>
  <c r="AO44" i="3"/>
  <c r="AN46" i="3"/>
  <c r="Z358" i="3"/>
  <c r="Z357" i="3"/>
  <c r="Z356" i="3"/>
  <c r="Z355" i="3"/>
  <c r="Z354" i="3"/>
  <c r="Z353" i="3"/>
  <c r="Z352" i="3"/>
  <c r="Z351" i="3"/>
  <c r="Z350" i="3"/>
  <c r="Z349" i="3"/>
  <c r="Z386" i="3"/>
  <c r="Z376" i="3"/>
  <c r="Z518" i="3"/>
  <c r="Z517" i="3"/>
  <c r="Z522" i="3"/>
  <c r="V455" i="3"/>
  <c r="Z527" i="3"/>
  <c r="Z509" i="3"/>
  <c r="Z508" i="3" s="1"/>
  <c r="Y502" i="3"/>
  <c r="Y379" i="3"/>
  <c r="Z507" i="3"/>
  <c r="Z503" i="3"/>
  <c r="X427" i="3"/>
  <c r="W381" i="3"/>
  <c r="W384" i="3" s="1"/>
  <c r="W391" i="3" s="1"/>
  <c r="W498" i="3"/>
  <c r="W529" i="3" s="1"/>
  <c r="W531" i="3" s="1"/>
  <c r="Y188" i="3"/>
  <c r="X401" i="3"/>
  <c r="Y429" i="3"/>
  <c r="Y389" i="3"/>
  <c r="U451" i="3"/>
  <c r="Z472" i="3"/>
  <c r="Z425" i="3"/>
  <c r="Y427" i="3" s="1"/>
  <c r="Z483" i="3"/>
  <c r="Z462" i="3"/>
  <c r="Z460" i="3"/>
  <c r="Z486" i="3"/>
  <c r="Z485" i="3"/>
  <c r="Z476" i="3"/>
  <c r="Z471" i="3"/>
  <c r="Z463" i="3"/>
  <c r="Z458" i="3"/>
  <c r="Z453" i="3"/>
  <c r="Z434" i="3"/>
  <c r="Z432" i="3"/>
  <c r="Z454" i="3"/>
  <c r="Z433" i="3"/>
  <c r="Z431" i="3"/>
  <c r="Z424" i="3"/>
  <c r="Z228" i="3"/>
  <c r="Z209" i="3"/>
  <c r="U474" i="3"/>
  <c r="Y185" i="3"/>
  <c r="Y187" i="3" s="1"/>
  <c r="X303" i="3"/>
  <c r="Y401" i="3"/>
  <c r="X430" i="3"/>
  <c r="Y341" i="3"/>
  <c r="Y342" i="3" s="1"/>
  <c r="Y359" i="3"/>
  <c r="W370" i="3"/>
  <c r="W363" i="3"/>
  <c r="X369" i="3"/>
  <c r="X361" i="3"/>
  <c r="X371" i="3" s="1"/>
  <c r="X360" i="3"/>
  <c r="W362" i="3"/>
  <c r="W367" i="3" s="1"/>
  <c r="W380" i="3" s="1"/>
  <c r="W383" i="3" s="1"/>
  <c r="Z216" i="3"/>
  <c r="Z397" i="3"/>
  <c r="Z495" i="3"/>
  <c r="Z501" i="3" s="1"/>
  <c r="Z448" i="3"/>
  <c r="Z373" i="3"/>
  <c r="Z496" i="3"/>
  <c r="Y499" i="3" s="1"/>
  <c r="Z449" i="3"/>
  <c r="Z374" i="3"/>
  <c r="Z395" i="3"/>
  <c r="Z398" i="3" s="1"/>
  <c r="Z366" i="3"/>
  <c r="Z396" i="3"/>
  <c r="Z365" i="3"/>
  <c r="Z330" i="3"/>
  <c r="AA288" i="3"/>
  <c r="Z319" i="3"/>
  <c r="Z320" i="3" s="1"/>
  <c r="Z312" i="3"/>
  <c r="Z302" i="3"/>
  <c r="AA274" i="3"/>
  <c r="Z329" i="3"/>
  <c r="AA287" i="3"/>
  <c r="Z318" i="3"/>
  <c r="Z311" i="3"/>
  <c r="Z301" i="3"/>
  <c r="AA273" i="3"/>
  <c r="AJ36" i="3"/>
  <c r="Y323" i="3"/>
  <c r="Y324" i="3"/>
  <c r="Y325" i="3" s="1"/>
  <c r="Y321" i="3"/>
  <c r="Y322" i="3" s="1"/>
  <c r="Z210" i="3"/>
  <c r="Z211" i="3" s="1"/>
  <c r="Z229" i="3"/>
  <c r="AC102" i="3"/>
  <c r="BG102" i="3"/>
  <c r="AC101" i="3"/>
  <c r="BG101" i="3"/>
  <c r="Z183" i="3"/>
  <c r="Z186" i="3"/>
  <c r="Z184" i="3"/>
  <c r="Z189" i="3" s="1"/>
  <c r="BG129" i="3"/>
  <c r="BG128" i="3"/>
  <c r="Z348" i="3"/>
  <c r="Z260" i="3"/>
  <c r="Z247" i="3"/>
  <c r="Z234" i="3"/>
  <c r="Z215" i="3"/>
  <c r="Z199" i="3"/>
  <c r="Z347" i="3"/>
  <c r="Z259" i="3"/>
  <c r="Z246" i="3"/>
  <c r="Z233" i="3"/>
  <c r="Z214" i="3"/>
  <c r="Z198" i="3"/>
  <c r="Z192" i="3"/>
  <c r="BG80" i="3"/>
  <c r="Z191" i="3"/>
  <c r="BG79" i="3"/>
  <c r="AC124" i="3"/>
  <c r="AC128" i="3"/>
  <c r="AC125" i="3"/>
  <c r="AC129" i="3"/>
  <c r="Z174" i="3"/>
  <c r="Z173" i="3"/>
  <c r="AD79" i="3"/>
  <c r="AD80" i="3"/>
  <c r="AA254" i="4" s="1"/>
  <c r="AA66" i="3"/>
  <c r="AA61" i="3"/>
  <c r="AA71" i="3"/>
  <c r="Z72" i="3"/>
  <c r="Z48" i="3"/>
  <c r="AA477" i="3" l="1"/>
  <c r="AA475" i="3"/>
  <c r="AH35" i="3"/>
  <c r="AA340" i="3"/>
  <c r="AA339" i="3"/>
  <c r="AA338" i="3"/>
  <c r="AA337" i="3"/>
  <c r="AA336" i="3"/>
  <c r="AA335" i="3"/>
  <c r="AA334" i="3"/>
  <c r="AA333" i="3"/>
  <c r="AA332" i="3"/>
  <c r="AA331" i="3"/>
  <c r="W368" i="3"/>
  <c r="W478" i="3"/>
  <c r="V451" i="3"/>
  <c r="Y343" i="3"/>
  <c r="Y344" i="3" s="1"/>
  <c r="Y430" i="3"/>
  <c r="Z389" i="3"/>
  <c r="Z212" i="3"/>
  <c r="AA387" i="3"/>
  <c r="AA382" i="3"/>
  <c r="AA377" i="3"/>
  <c r="V474" i="3"/>
  <c r="BH100" i="3"/>
  <c r="BH98" i="3"/>
  <c r="BH96" i="3"/>
  <c r="BH94" i="3"/>
  <c r="BH92" i="3"/>
  <c r="BH90" i="3"/>
  <c r="BH88" i="3"/>
  <c r="AA452" i="3"/>
  <c r="BH97" i="3"/>
  <c r="BH93" i="3"/>
  <c r="BH89" i="3"/>
  <c r="BH99" i="3"/>
  <c r="BH95" i="3"/>
  <c r="BH91" i="3"/>
  <c r="AA253" i="4"/>
  <c r="AA243" i="4"/>
  <c r="AA141" i="4"/>
  <c r="AA242" i="4"/>
  <c r="AA140" i="4"/>
  <c r="AA238" i="4"/>
  <c r="AA232" i="4"/>
  <c r="AA228" i="4"/>
  <c r="AB214" i="4"/>
  <c r="AB200" i="4"/>
  <c r="AA173" i="4"/>
  <c r="AA160" i="4"/>
  <c r="AA186" i="4"/>
  <c r="AB199" i="4"/>
  <c r="AA237" i="4"/>
  <c r="AA231" i="4"/>
  <c r="AA227" i="4"/>
  <c r="AB213" i="4"/>
  <c r="AA185" i="4"/>
  <c r="AA172" i="4"/>
  <c r="AA159" i="4"/>
  <c r="AA528" i="3"/>
  <c r="AA148" i="4"/>
  <c r="AD96" i="4"/>
  <c r="AD92" i="4"/>
  <c r="AD69" i="4"/>
  <c r="AD47" i="4"/>
  <c r="AA147" i="4"/>
  <c r="AD46" i="4"/>
  <c r="AD95" i="4"/>
  <c r="AD91" i="4"/>
  <c r="AD68" i="4"/>
  <c r="AA40" i="4"/>
  <c r="AA35" i="4"/>
  <c r="AA29" i="4"/>
  <c r="AP44" i="3"/>
  <c r="AO46" i="3"/>
  <c r="AA358" i="3"/>
  <c r="AA357" i="3"/>
  <c r="AA356" i="3"/>
  <c r="AA355" i="3"/>
  <c r="AA354" i="3"/>
  <c r="AA353" i="3"/>
  <c r="AA352" i="3"/>
  <c r="AA351" i="3"/>
  <c r="AA350" i="3"/>
  <c r="AA349" i="3"/>
  <c r="AA376" i="3"/>
  <c r="AA386" i="3"/>
  <c r="AA518" i="3"/>
  <c r="AA517" i="3"/>
  <c r="AA522" i="3"/>
  <c r="AA527" i="3"/>
  <c r="AA509" i="3"/>
  <c r="AA508" i="3" s="1"/>
  <c r="Z379" i="3"/>
  <c r="Z502" i="3"/>
  <c r="AA503" i="3"/>
  <c r="AA507" i="3"/>
  <c r="X381" i="3"/>
  <c r="X384" i="3" s="1"/>
  <c r="X391" i="3" s="1"/>
  <c r="X498" i="3"/>
  <c r="X529" i="3" s="1"/>
  <c r="X531" i="3" s="1"/>
  <c r="Z429" i="3"/>
  <c r="W426" i="3"/>
  <c r="AA472" i="3"/>
  <c r="AA425" i="3"/>
  <c r="Z427" i="3" s="1"/>
  <c r="AA486" i="3"/>
  <c r="AA485" i="3"/>
  <c r="AA476" i="3"/>
  <c r="AA471" i="3"/>
  <c r="AA463" i="3"/>
  <c r="AA458" i="3"/>
  <c r="AA483" i="3"/>
  <c r="AA462" i="3"/>
  <c r="AA460" i="3"/>
  <c r="AA454" i="3"/>
  <c r="AA433" i="3"/>
  <c r="AA431" i="3"/>
  <c r="AA453" i="3"/>
  <c r="AA434" i="3"/>
  <c r="AA432" i="3"/>
  <c r="AA424" i="3"/>
  <c r="AA228" i="3"/>
  <c r="AA209" i="3"/>
  <c r="W455" i="3"/>
  <c r="Z185" i="3"/>
  <c r="Z401" i="3" s="1"/>
  <c r="Y402" i="3"/>
  <c r="Z341" i="3"/>
  <c r="Z343" i="3" s="1"/>
  <c r="Z344" i="3" s="1"/>
  <c r="Y303" i="3"/>
  <c r="X362" i="3"/>
  <c r="X367" i="3" s="1"/>
  <c r="X380" i="3" s="1"/>
  <c r="X383" i="3" s="1"/>
  <c r="Z359" i="3"/>
  <c r="W399" i="3"/>
  <c r="Y360" i="3"/>
  <c r="Y369" i="3"/>
  <c r="Y361" i="3"/>
  <c r="X370" i="3"/>
  <c r="X363" i="3"/>
  <c r="Z188" i="3"/>
  <c r="AA216" i="3"/>
  <c r="AA397" i="3"/>
  <c r="AA496" i="3"/>
  <c r="Z499" i="3" s="1"/>
  <c r="AA449" i="3"/>
  <c r="AA374" i="3"/>
  <c r="AA495" i="3"/>
  <c r="AA501" i="3" s="1"/>
  <c r="AA448" i="3"/>
  <c r="AA373" i="3"/>
  <c r="AA366" i="3"/>
  <c r="AA396" i="3"/>
  <c r="Z402" i="3" s="1"/>
  <c r="AA395" i="3"/>
  <c r="AA398" i="3" s="1"/>
  <c r="AA365" i="3"/>
  <c r="AA318" i="3"/>
  <c r="AA311" i="3"/>
  <c r="AA301" i="3"/>
  <c r="AA329" i="3"/>
  <c r="AB287" i="3"/>
  <c r="AB273" i="3"/>
  <c r="AK36" i="3"/>
  <c r="AA319" i="3"/>
  <c r="AA320" i="3" s="1"/>
  <c r="AA312" i="3"/>
  <c r="AA302" i="3"/>
  <c r="AB274" i="3"/>
  <c r="AA330" i="3"/>
  <c r="AB288" i="3"/>
  <c r="Z324" i="3"/>
  <c r="Z325" i="3" s="1"/>
  <c r="Z321" i="3"/>
  <c r="Z322" i="3" s="1"/>
  <c r="Z323" i="3"/>
  <c r="AA229" i="3"/>
  <c r="AA210" i="3"/>
  <c r="AA211" i="3" s="1"/>
  <c r="AD101" i="3"/>
  <c r="BH101" i="3"/>
  <c r="AD102" i="3"/>
  <c r="BH102" i="3"/>
  <c r="AA184" i="3"/>
  <c r="AA189" i="3" s="1"/>
  <c r="AA183" i="3"/>
  <c r="AA186" i="3"/>
  <c r="BH129" i="3"/>
  <c r="BH128" i="3"/>
  <c r="AA347" i="3"/>
  <c r="AA259" i="3"/>
  <c r="AA246" i="3"/>
  <c r="AA233" i="3"/>
  <c r="AA214" i="3"/>
  <c r="AA198" i="3"/>
  <c r="AA348" i="3"/>
  <c r="AA260" i="3"/>
  <c r="AA247" i="3"/>
  <c r="AA234" i="3"/>
  <c r="AA215" i="3"/>
  <c r="AA199" i="3"/>
  <c r="AA192" i="3"/>
  <c r="BH80" i="3"/>
  <c r="AA191" i="3"/>
  <c r="BH79" i="3"/>
  <c r="AD125" i="3"/>
  <c r="AD129" i="3"/>
  <c r="AD128" i="3"/>
  <c r="AD124" i="3"/>
  <c r="AA174" i="3"/>
  <c r="AA173" i="3"/>
  <c r="AE79" i="3"/>
  <c r="AE80" i="3"/>
  <c r="AB254" i="4" s="1"/>
  <c r="AB66" i="3"/>
  <c r="AB61" i="3"/>
  <c r="AB71" i="3"/>
  <c r="AA72" i="3"/>
  <c r="AA48" i="3"/>
  <c r="AB475" i="3" l="1"/>
  <c r="AB477" i="3"/>
  <c r="AB340" i="3"/>
  <c r="AB339" i="3"/>
  <c r="AB338" i="3"/>
  <c r="AB337" i="3"/>
  <c r="AB336" i="3"/>
  <c r="AB335" i="3"/>
  <c r="AB334" i="3"/>
  <c r="AB333" i="3"/>
  <c r="AB332" i="3"/>
  <c r="AB331" i="3"/>
  <c r="AI35" i="3"/>
  <c r="X368" i="3"/>
  <c r="X478" i="3"/>
  <c r="Y371" i="3"/>
  <c r="Z369" i="3"/>
  <c r="Z381" i="3" s="1"/>
  <c r="Z384" i="3" s="1"/>
  <c r="Z391" i="3" s="1"/>
  <c r="Y345" i="3"/>
  <c r="AA212" i="3"/>
  <c r="AA379" i="3"/>
  <c r="AB387" i="3"/>
  <c r="AB382" i="3"/>
  <c r="AB377" i="3"/>
  <c r="AB452" i="3"/>
  <c r="BI99" i="3"/>
  <c r="BI97" i="3"/>
  <c r="BI95" i="3"/>
  <c r="BI93" i="3"/>
  <c r="BI91" i="3"/>
  <c r="BI89" i="3"/>
  <c r="BI100" i="3"/>
  <c r="BI96" i="3"/>
  <c r="BI92" i="3"/>
  <c r="BI88" i="3"/>
  <c r="BI98" i="3"/>
  <c r="BI94" i="3"/>
  <c r="BI90" i="3"/>
  <c r="AB253" i="4"/>
  <c r="AB243" i="4"/>
  <c r="AB141" i="4"/>
  <c r="AB242" i="4"/>
  <c r="AB140" i="4"/>
  <c r="AB238" i="4"/>
  <c r="AB232" i="4"/>
  <c r="AB228" i="4"/>
  <c r="AC214" i="4"/>
  <c r="AC200" i="4"/>
  <c r="AB186" i="4"/>
  <c r="AB173" i="4"/>
  <c r="AB160" i="4"/>
  <c r="AB237" i="4"/>
  <c r="AB231" i="4"/>
  <c r="AB227" i="4"/>
  <c r="AC213" i="4"/>
  <c r="AC199" i="4"/>
  <c r="AB185" i="4"/>
  <c r="AB172" i="4"/>
  <c r="AB159" i="4"/>
  <c r="AB528" i="3"/>
  <c r="AE96" i="4"/>
  <c r="AE92" i="4"/>
  <c r="AE69" i="4"/>
  <c r="AE47" i="4"/>
  <c r="AB148" i="4"/>
  <c r="AB147" i="4"/>
  <c r="AE95" i="4"/>
  <c r="AE91" i="4"/>
  <c r="AE68" i="4"/>
  <c r="AB40" i="4"/>
  <c r="AB35" i="4"/>
  <c r="AB29" i="4"/>
  <c r="AE46" i="4"/>
  <c r="AQ44" i="3"/>
  <c r="AP46" i="3"/>
  <c r="AB358" i="3"/>
  <c r="AB357" i="3"/>
  <c r="AB356" i="3"/>
  <c r="AB355" i="3"/>
  <c r="AB354" i="3"/>
  <c r="AB353" i="3"/>
  <c r="AB352" i="3"/>
  <c r="AB351" i="3"/>
  <c r="AB350" i="3"/>
  <c r="AB349" i="3"/>
  <c r="AB386" i="3"/>
  <c r="AB376" i="3"/>
  <c r="AB518" i="3"/>
  <c r="AB517" i="3"/>
  <c r="AB522" i="3"/>
  <c r="Z342" i="3"/>
  <c r="Z345" i="3" s="1"/>
  <c r="Z361" i="3"/>
  <c r="Z362" i="3" s="1"/>
  <c r="Z367" i="3" s="1"/>
  <c r="Z380" i="3" s="1"/>
  <c r="Z383" i="3" s="1"/>
  <c r="AB527" i="3"/>
  <c r="AB509" i="3"/>
  <c r="AB508" i="3" s="1"/>
  <c r="AA185" i="3"/>
  <c r="AA430" i="3" s="1"/>
  <c r="AB507" i="3"/>
  <c r="AB503" i="3"/>
  <c r="Y381" i="3"/>
  <c r="Y384" i="3" s="1"/>
  <c r="Y391" i="3" s="1"/>
  <c r="Y498" i="3"/>
  <c r="Y529" i="3" s="1"/>
  <c r="Y531" i="3" s="1"/>
  <c r="AA502" i="3"/>
  <c r="AA389" i="3"/>
  <c r="X399" i="3"/>
  <c r="Z360" i="3"/>
  <c r="AA429" i="3"/>
  <c r="X426" i="3"/>
  <c r="AB472" i="3"/>
  <c r="AB425" i="3"/>
  <c r="W474" i="3"/>
  <c r="AB483" i="3"/>
  <c r="AB462" i="3"/>
  <c r="AB460" i="3"/>
  <c r="AB486" i="3"/>
  <c r="AB485" i="3"/>
  <c r="AB476" i="3"/>
  <c r="AB471" i="3"/>
  <c r="AB463" i="3"/>
  <c r="AB458" i="3"/>
  <c r="AB453" i="3"/>
  <c r="AB434" i="3"/>
  <c r="AB432" i="3"/>
  <c r="AB454" i="3"/>
  <c r="AB433" i="3"/>
  <c r="AB431" i="3"/>
  <c r="AB424" i="3"/>
  <c r="AB228" i="3"/>
  <c r="AB209" i="3"/>
  <c r="X455" i="3"/>
  <c r="Z187" i="3"/>
  <c r="Z430" i="3"/>
  <c r="W451" i="3"/>
  <c r="AA188" i="3"/>
  <c r="Z303" i="3"/>
  <c r="AA341" i="3"/>
  <c r="AA342" i="3" s="1"/>
  <c r="AA359" i="3"/>
  <c r="Y370" i="3"/>
  <c r="Y363" i="3"/>
  <c r="Y478" i="3" s="1"/>
  <c r="Y362" i="3"/>
  <c r="Y367" i="3" s="1"/>
  <c r="Y380" i="3" s="1"/>
  <c r="Y383" i="3" s="1"/>
  <c r="AB216" i="3"/>
  <c r="AB397" i="3"/>
  <c r="AB495" i="3"/>
  <c r="AB501" i="3" s="1"/>
  <c r="AB448" i="3"/>
  <c r="AB373" i="3"/>
  <c r="AB496" i="3"/>
  <c r="AA499" i="3" s="1"/>
  <c r="AB449" i="3"/>
  <c r="AB374" i="3"/>
  <c r="AB395" i="3"/>
  <c r="AB398" i="3" s="1"/>
  <c r="AB366" i="3"/>
  <c r="AB396" i="3"/>
  <c r="AA402" i="3" s="1"/>
  <c r="AB365" i="3"/>
  <c r="AB330" i="3"/>
  <c r="AC288" i="3"/>
  <c r="AB319" i="3"/>
  <c r="AB320" i="3" s="1"/>
  <c r="AB312" i="3"/>
  <c r="AB302" i="3"/>
  <c r="AC274" i="3"/>
  <c r="AL36" i="3"/>
  <c r="AB329" i="3"/>
  <c r="AC287" i="3"/>
  <c r="AB318" i="3"/>
  <c r="AB311" i="3"/>
  <c r="AB301" i="3"/>
  <c r="AC273" i="3"/>
  <c r="AA323" i="3"/>
  <c r="AA324" i="3"/>
  <c r="AA325" i="3" s="1"/>
  <c r="AA321" i="3"/>
  <c r="AA322" i="3" s="1"/>
  <c r="AB210" i="3"/>
  <c r="AB211" i="3" s="1"/>
  <c r="AB229" i="3"/>
  <c r="AE101" i="3"/>
  <c r="BI101" i="3"/>
  <c r="AE102" i="3"/>
  <c r="BI102" i="3"/>
  <c r="AB183" i="3"/>
  <c r="AB186" i="3"/>
  <c r="AB184" i="3"/>
  <c r="AB189" i="3" s="1"/>
  <c r="BI129" i="3"/>
  <c r="BI128" i="3"/>
  <c r="AB348" i="3"/>
  <c r="AB260" i="3"/>
  <c r="AB247" i="3"/>
  <c r="AB234" i="3"/>
  <c r="AB215" i="3"/>
  <c r="AB199" i="3"/>
  <c r="AB347" i="3"/>
  <c r="AB259" i="3"/>
  <c r="AB246" i="3"/>
  <c r="AB233" i="3"/>
  <c r="AB214" i="3"/>
  <c r="AB198" i="3"/>
  <c r="AB192" i="3"/>
  <c r="BI80" i="3"/>
  <c r="AB191" i="3"/>
  <c r="BI79" i="3"/>
  <c r="AE125" i="3"/>
  <c r="AE129" i="3"/>
  <c r="AE124" i="3"/>
  <c r="AE128" i="3"/>
  <c r="AB174" i="3"/>
  <c r="AB173" i="3"/>
  <c r="AF79" i="3"/>
  <c r="AF80" i="3"/>
  <c r="AC254" i="4" s="1"/>
  <c r="AC61" i="3"/>
  <c r="AC66" i="3"/>
  <c r="AC71" i="3"/>
  <c r="AB72" i="3"/>
  <c r="AB48" i="3"/>
  <c r="AC477" i="3" l="1"/>
  <c r="AC475" i="3"/>
  <c r="AC340" i="3"/>
  <c r="AC339" i="3"/>
  <c r="AC338" i="3"/>
  <c r="AC337" i="3"/>
  <c r="AC336" i="3"/>
  <c r="AC335" i="3"/>
  <c r="AC334" i="3"/>
  <c r="AC333" i="3"/>
  <c r="AC332" i="3"/>
  <c r="AC331" i="3"/>
  <c r="AJ35" i="3"/>
  <c r="Z498" i="3"/>
  <c r="Z529" i="3" s="1"/>
  <c r="Z531" i="3" s="1"/>
  <c r="Y368" i="3"/>
  <c r="Y455" i="3" s="1"/>
  <c r="AA401" i="3"/>
  <c r="AB389" i="3"/>
  <c r="AB212" i="3"/>
  <c r="AA187" i="3"/>
  <c r="AC387" i="3"/>
  <c r="AC382" i="3"/>
  <c r="AC377" i="3"/>
  <c r="BJ100" i="3"/>
  <c r="BJ98" i="3"/>
  <c r="BJ96" i="3"/>
  <c r="BJ94" i="3"/>
  <c r="BJ92" i="3"/>
  <c r="BJ90" i="3"/>
  <c r="BJ88" i="3"/>
  <c r="BJ99" i="3"/>
  <c r="BJ95" i="3"/>
  <c r="BJ91" i="3"/>
  <c r="AC452" i="3"/>
  <c r="BJ97" i="3"/>
  <c r="BJ93" i="3"/>
  <c r="BJ89" i="3"/>
  <c r="AC253" i="4"/>
  <c r="AC243" i="4"/>
  <c r="AC141" i="4"/>
  <c r="AC242" i="4"/>
  <c r="AC140" i="4"/>
  <c r="AC238" i="4"/>
  <c r="AC232" i="4"/>
  <c r="AC228" i="4"/>
  <c r="AD214" i="4"/>
  <c r="AD200" i="4"/>
  <c r="AC186" i="4"/>
  <c r="AC173" i="4"/>
  <c r="AC160" i="4"/>
  <c r="AD199" i="4"/>
  <c r="AC237" i="4"/>
  <c r="AC231" i="4"/>
  <c r="AC227" i="4"/>
  <c r="AD213" i="4"/>
  <c r="AC185" i="4"/>
  <c r="AC172" i="4"/>
  <c r="AC159" i="4"/>
  <c r="AC147" i="4"/>
  <c r="AC528" i="3"/>
  <c r="AC148" i="4"/>
  <c r="AF96" i="4"/>
  <c r="AF92" i="4"/>
  <c r="AF69" i="4"/>
  <c r="AF47" i="4"/>
  <c r="AF46" i="4"/>
  <c r="AF95" i="4"/>
  <c r="AF91" i="4"/>
  <c r="AF68" i="4"/>
  <c r="AC40" i="4"/>
  <c r="AC35" i="4"/>
  <c r="AC29" i="4"/>
  <c r="AR44" i="3"/>
  <c r="AQ46" i="3"/>
  <c r="AC358" i="3"/>
  <c r="AC357" i="3"/>
  <c r="AC356" i="3"/>
  <c r="AC355" i="3"/>
  <c r="AC354" i="3"/>
  <c r="AC353" i="3"/>
  <c r="AC352" i="3"/>
  <c r="AC351" i="3"/>
  <c r="AC350" i="3"/>
  <c r="AC349" i="3"/>
  <c r="AC376" i="3"/>
  <c r="AC386" i="3"/>
  <c r="AC518" i="3"/>
  <c r="AC517" i="3"/>
  <c r="AA343" i="3"/>
  <c r="AA344" i="3" s="1"/>
  <c r="Z370" i="3"/>
  <c r="AB188" i="3"/>
  <c r="AC522" i="3"/>
  <c r="Z371" i="3"/>
  <c r="Z363" i="3"/>
  <c r="AC527" i="3"/>
  <c r="AC509" i="3"/>
  <c r="AC508" i="3" s="1"/>
  <c r="AA427" i="3"/>
  <c r="AB429" i="3"/>
  <c r="AB379" i="3"/>
  <c r="AB502" i="3"/>
  <c r="AC503" i="3"/>
  <c r="AC507" i="3"/>
  <c r="Y426" i="3"/>
  <c r="Z426" i="3"/>
  <c r="AC472" i="3"/>
  <c r="AC425" i="3"/>
  <c r="AC486" i="3"/>
  <c r="AC485" i="3"/>
  <c r="AC476" i="3"/>
  <c r="AC471" i="3"/>
  <c r="AC463" i="3"/>
  <c r="AC458" i="3"/>
  <c r="AC483" i="3"/>
  <c r="AC462" i="3"/>
  <c r="AC460" i="3"/>
  <c r="AC454" i="3"/>
  <c r="AC433" i="3"/>
  <c r="AC431" i="3"/>
  <c r="AC453" i="3"/>
  <c r="AC434" i="3"/>
  <c r="AC432" i="3"/>
  <c r="AC424" i="3"/>
  <c r="AC228" i="3"/>
  <c r="AC209" i="3"/>
  <c r="X474" i="3"/>
  <c r="X451" i="3"/>
  <c r="AA303" i="3"/>
  <c r="Y399" i="3"/>
  <c r="Z399" i="3"/>
  <c r="AA360" i="3"/>
  <c r="AA369" i="3"/>
  <c r="AA361" i="3"/>
  <c r="AB185" i="3"/>
  <c r="AB401" i="3" s="1"/>
  <c r="AC216" i="3"/>
  <c r="AC397" i="3"/>
  <c r="AC496" i="3"/>
  <c r="AC449" i="3"/>
  <c r="AC374" i="3"/>
  <c r="AC495" i="3"/>
  <c r="AC501" i="3" s="1"/>
  <c r="AC448" i="3"/>
  <c r="AC373" i="3"/>
  <c r="AC366" i="3"/>
  <c r="AC396" i="3"/>
  <c r="AC395" i="3"/>
  <c r="AC398" i="3" s="1"/>
  <c r="AC365" i="3"/>
  <c r="AC318" i="3"/>
  <c r="AC311" i="3"/>
  <c r="AC301" i="3"/>
  <c r="AC329" i="3"/>
  <c r="AD287" i="3"/>
  <c r="AD273" i="3"/>
  <c r="AM36" i="3"/>
  <c r="AC319" i="3"/>
  <c r="AC320" i="3" s="1"/>
  <c r="AC312" i="3"/>
  <c r="AC302" i="3"/>
  <c r="AD274" i="3"/>
  <c r="AC330" i="3"/>
  <c r="AD288" i="3"/>
  <c r="AB324" i="3"/>
  <c r="AB325" i="3" s="1"/>
  <c r="AB321" i="3"/>
  <c r="AB322" i="3" s="1"/>
  <c r="AB323" i="3"/>
  <c r="AC229" i="3"/>
  <c r="AC210" i="3"/>
  <c r="AC211" i="3" s="1"/>
  <c r="AF102" i="3"/>
  <c r="BJ102" i="3"/>
  <c r="AF101" i="3"/>
  <c r="BJ101" i="3"/>
  <c r="AC184" i="3"/>
  <c r="AC189" i="3" s="1"/>
  <c r="AC183" i="3"/>
  <c r="AC186" i="3"/>
  <c r="BJ129" i="3"/>
  <c r="BJ128" i="3"/>
  <c r="AC348" i="3"/>
  <c r="AC260" i="3"/>
  <c r="AC247" i="3"/>
  <c r="AC234" i="3"/>
  <c r="AC215" i="3"/>
  <c r="AC199" i="3"/>
  <c r="AC347" i="3"/>
  <c r="AC259" i="3"/>
  <c r="AC246" i="3"/>
  <c r="AC233" i="3"/>
  <c r="AC214" i="3"/>
  <c r="AC198" i="3"/>
  <c r="AC192" i="3"/>
  <c r="BJ80" i="3"/>
  <c r="AC191" i="3"/>
  <c r="BJ79" i="3"/>
  <c r="AF125" i="3"/>
  <c r="AF129" i="3"/>
  <c r="AF128" i="3"/>
  <c r="AF124" i="3"/>
  <c r="AC174" i="3"/>
  <c r="AC173" i="3"/>
  <c r="AG79" i="3"/>
  <c r="AG80" i="3"/>
  <c r="AD254" i="4" s="1"/>
  <c r="AD66" i="3"/>
  <c r="AD61" i="3"/>
  <c r="AD71" i="3"/>
  <c r="AC72" i="3"/>
  <c r="AC48" i="3"/>
  <c r="AD475" i="3" l="1"/>
  <c r="AD477" i="3"/>
  <c r="AD340" i="3"/>
  <c r="AD339" i="3"/>
  <c r="AD338" i="3"/>
  <c r="AD337" i="3"/>
  <c r="AD336" i="3"/>
  <c r="AD335" i="3"/>
  <c r="AD334" i="3"/>
  <c r="AD333" i="3"/>
  <c r="AD332" i="3"/>
  <c r="AD331" i="3"/>
  <c r="Z368" i="3"/>
  <c r="Z478" i="3"/>
  <c r="AK35" i="3"/>
  <c r="AC212" i="3"/>
  <c r="AD387" i="3"/>
  <c r="AD382" i="3"/>
  <c r="AD377" i="3"/>
  <c r="AD452" i="3"/>
  <c r="BK99" i="3"/>
  <c r="BK97" i="3"/>
  <c r="BK95" i="3"/>
  <c r="BK93" i="3"/>
  <c r="BK91" i="3"/>
  <c r="BK89" i="3"/>
  <c r="BK98" i="3"/>
  <c r="BK94" i="3"/>
  <c r="BK90" i="3"/>
  <c r="BK100" i="3"/>
  <c r="BK96" i="3"/>
  <c r="BK92" i="3"/>
  <c r="BK88" i="3"/>
  <c r="AD253" i="4"/>
  <c r="AD243" i="4"/>
  <c r="AD141" i="4"/>
  <c r="AD242" i="4"/>
  <c r="AD140" i="4"/>
  <c r="AD238" i="4"/>
  <c r="AD232" i="4"/>
  <c r="AD228" i="4"/>
  <c r="AE214" i="4"/>
  <c r="AE200" i="4"/>
  <c r="AD186" i="4"/>
  <c r="AD173" i="4"/>
  <c r="AD160" i="4"/>
  <c r="AD237" i="4"/>
  <c r="AD231" i="4"/>
  <c r="AD227" i="4"/>
  <c r="AE213" i="4"/>
  <c r="AE199" i="4"/>
  <c r="AD185" i="4"/>
  <c r="AD172" i="4"/>
  <c r="AD159" i="4"/>
  <c r="AD528" i="3"/>
  <c r="AG96" i="4"/>
  <c r="AG92" i="4"/>
  <c r="AG69" i="4"/>
  <c r="AG47" i="4"/>
  <c r="AD148" i="4"/>
  <c r="AD147" i="4"/>
  <c r="AG95" i="4"/>
  <c r="AG91" i="4"/>
  <c r="AG68" i="4"/>
  <c r="AD40" i="4"/>
  <c r="AD35" i="4"/>
  <c r="AD29" i="4"/>
  <c r="AG46" i="4"/>
  <c r="AS44" i="3"/>
  <c r="AS46" i="3" s="1"/>
  <c r="AR46" i="3"/>
  <c r="AD358" i="3"/>
  <c r="AD357" i="3"/>
  <c r="AD356" i="3"/>
  <c r="AD355" i="3"/>
  <c r="AD354" i="3"/>
  <c r="AD353" i="3"/>
  <c r="AD352" i="3"/>
  <c r="AD351" i="3"/>
  <c r="AD350" i="3"/>
  <c r="AD349" i="3"/>
  <c r="AD386" i="3"/>
  <c r="AD376" i="3"/>
  <c r="AD518" i="3"/>
  <c r="AD517" i="3"/>
  <c r="AA371" i="3"/>
  <c r="AA345" i="3"/>
  <c r="AD522" i="3"/>
  <c r="AD527" i="3"/>
  <c r="AD509" i="3"/>
  <c r="AD508" i="3" s="1"/>
  <c r="AC188" i="3"/>
  <c r="AC379" i="3"/>
  <c r="AA381" i="3"/>
  <c r="AA384" i="3" s="1"/>
  <c r="AA391" i="3" s="1"/>
  <c r="AA498" i="3"/>
  <c r="AA529" i="3" s="1"/>
  <c r="AA531" i="3" s="1"/>
  <c r="AC429" i="3"/>
  <c r="AC502" i="3"/>
  <c r="AC389" i="3"/>
  <c r="AD507" i="3"/>
  <c r="AD503" i="3"/>
  <c r="AD472" i="3"/>
  <c r="AD425" i="3"/>
  <c r="AC427" i="3" s="1"/>
  <c r="AD483" i="3"/>
  <c r="AD462" i="3"/>
  <c r="AD460" i="3"/>
  <c r="AD486" i="3"/>
  <c r="AD485" i="3"/>
  <c r="AD476" i="3"/>
  <c r="AD471" i="3"/>
  <c r="AD463" i="3"/>
  <c r="AD458" i="3"/>
  <c r="AD453" i="3"/>
  <c r="AD434" i="3"/>
  <c r="AD432" i="3"/>
  <c r="AD454" i="3"/>
  <c r="AD433" i="3"/>
  <c r="AD431" i="3"/>
  <c r="AD424" i="3"/>
  <c r="AD228" i="3"/>
  <c r="AD209" i="3"/>
  <c r="AB187" i="3"/>
  <c r="AB430" i="3"/>
  <c r="Z455" i="3"/>
  <c r="Y474" i="3"/>
  <c r="Y451" i="3"/>
  <c r="AC185" i="3"/>
  <c r="AC187" i="3" s="1"/>
  <c r="AA362" i="3"/>
  <c r="AA367" i="3" s="1"/>
  <c r="AB303" i="3"/>
  <c r="AA370" i="3"/>
  <c r="AA363" i="3"/>
  <c r="AA478" i="3" s="1"/>
  <c r="AD216" i="3"/>
  <c r="AD397" i="3"/>
  <c r="AD496" i="3"/>
  <c r="AC499" i="3" s="1"/>
  <c r="AD449" i="3"/>
  <c r="AD374" i="3"/>
  <c r="AD495" i="3"/>
  <c r="AD501" i="3" s="1"/>
  <c r="AD448" i="3"/>
  <c r="AD373" i="3"/>
  <c r="AD366" i="3"/>
  <c r="AD396" i="3"/>
  <c r="AC402" i="3" s="1"/>
  <c r="AD395" i="3"/>
  <c r="AD398" i="3" s="1"/>
  <c r="AD365" i="3"/>
  <c r="AD330" i="3"/>
  <c r="AE288" i="3"/>
  <c r="AD319" i="3"/>
  <c r="AD320" i="3" s="1"/>
  <c r="AD312" i="3"/>
  <c r="AD302" i="3"/>
  <c r="AE274" i="3"/>
  <c r="AD329" i="3"/>
  <c r="AE287" i="3"/>
  <c r="AD318" i="3"/>
  <c r="AD311" i="3"/>
  <c r="AD301" i="3"/>
  <c r="AE273" i="3"/>
  <c r="AN36" i="3"/>
  <c r="AC323" i="3"/>
  <c r="AC324" i="3"/>
  <c r="AC325" i="3" s="1"/>
  <c r="AC321" i="3"/>
  <c r="AC322" i="3" s="1"/>
  <c r="AD210" i="3"/>
  <c r="AD211" i="3" s="1"/>
  <c r="AD229" i="3"/>
  <c r="AG102" i="3"/>
  <c r="BK102" i="3"/>
  <c r="AG101" i="3"/>
  <c r="BK101" i="3"/>
  <c r="AD183" i="3"/>
  <c r="AD186" i="3"/>
  <c r="AD184" i="3"/>
  <c r="AD189" i="3" s="1"/>
  <c r="BK129" i="3"/>
  <c r="BK128" i="3"/>
  <c r="AD348" i="3"/>
  <c r="AD260" i="3"/>
  <c r="AD247" i="3"/>
  <c r="AD234" i="3"/>
  <c r="AD215" i="3"/>
  <c r="AD199" i="3"/>
  <c r="AD347" i="3"/>
  <c r="AD259" i="3"/>
  <c r="AD246" i="3"/>
  <c r="AD233" i="3"/>
  <c r="AD214" i="3"/>
  <c r="AD198" i="3"/>
  <c r="AD192" i="3"/>
  <c r="BK80" i="3"/>
  <c r="AD191" i="3"/>
  <c r="BK79" i="3"/>
  <c r="AG125" i="3"/>
  <c r="AG129" i="3"/>
  <c r="AG124" i="3"/>
  <c r="AG128" i="3"/>
  <c r="AD174" i="3"/>
  <c r="AD173" i="3"/>
  <c r="AH79" i="3"/>
  <c r="AH80" i="3"/>
  <c r="AE254" i="4" s="1"/>
  <c r="AE66" i="3"/>
  <c r="AE61" i="3"/>
  <c r="AE71" i="3"/>
  <c r="AD72" i="3"/>
  <c r="AD48" i="3"/>
  <c r="AE477" i="3" l="1"/>
  <c r="AE475" i="3"/>
  <c r="AL35" i="3"/>
  <c r="AE340" i="3"/>
  <c r="AE339" i="3"/>
  <c r="AE338" i="3"/>
  <c r="AE337" i="3"/>
  <c r="AE336" i="3"/>
  <c r="AE335" i="3"/>
  <c r="AE334" i="3"/>
  <c r="AE333" i="3"/>
  <c r="AE332" i="3"/>
  <c r="AE331" i="3"/>
  <c r="AD389" i="3"/>
  <c r="AD212" i="3"/>
  <c r="AE387" i="3"/>
  <c r="AE382" i="3"/>
  <c r="AE377" i="3"/>
  <c r="BL100" i="3"/>
  <c r="BL98" i="3"/>
  <c r="BL96" i="3"/>
  <c r="BL94" i="3"/>
  <c r="BL92" i="3"/>
  <c r="BL90" i="3"/>
  <c r="BL88" i="3"/>
  <c r="AE452" i="3"/>
  <c r="BL97" i="3"/>
  <c r="BL93" i="3"/>
  <c r="BL89" i="3"/>
  <c r="BL99" i="3"/>
  <c r="BL95" i="3"/>
  <c r="BL91" i="3"/>
  <c r="AE253" i="4"/>
  <c r="AE243" i="4"/>
  <c r="AE141" i="4"/>
  <c r="AE242" i="4"/>
  <c r="AE140" i="4"/>
  <c r="AE238" i="4"/>
  <c r="AE232" i="4"/>
  <c r="AE228" i="4"/>
  <c r="AF214" i="4"/>
  <c r="AF200" i="4"/>
  <c r="AE173" i="4"/>
  <c r="AE160" i="4"/>
  <c r="AE186" i="4"/>
  <c r="AF199" i="4"/>
  <c r="AE237" i="4"/>
  <c r="AE231" i="4"/>
  <c r="AE227" i="4"/>
  <c r="AF213" i="4"/>
  <c r="AE185" i="4"/>
  <c r="AE172" i="4"/>
  <c r="AE159" i="4"/>
  <c r="AE528" i="3"/>
  <c r="AE148" i="4"/>
  <c r="AH96" i="4"/>
  <c r="AH92" i="4"/>
  <c r="AH69" i="4"/>
  <c r="AH47" i="4"/>
  <c r="AE147" i="4"/>
  <c r="AH46" i="4"/>
  <c r="AH95" i="4"/>
  <c r="AH91" i="4"/>
  <c r="AH68" i="4"/>
  <c r="AE40" i="4"/>
  <c r="AE35" i="4"/>
  <c r="AE29" i="4"/>
  <c r="AE358" i="3"/>
  <c r="AE357" i="3"/>
  <c r="AE356" i="3"/>
  <c r="AE355" i="3"/>
  <c r="AE354" i="3"/>
  <c r="AE353" i="3"/>
  <c r="AE352" i="3"/>
  <c r="AE351" i="3"/>
  <c r="AE350" i="3"/>
  <c r="AE349" i="3"/>
  <c r="AE376" i="3"/>
  <c r="AE386" i="3"/>
  <c r="AE518" i="3"/>
  <c r="AE517" i="3"/>
  <c r="AA368" i="3"/>
  <c r="AA455" i="3" s="1"/>
  <c r="AE522" i="3"/>
  <c r="AB359" i="3"/>
  <c r="AB360" i="3" s="1"/>
  <c r="AE527" i="3"/>
  <c r="AE509" i="3"/>
  <c r="AE508" i="3" s="1"/>
  <c r="AD502" i="3"/>
  <c r="AE503" i="3"/>
  <c r="AE507" i="3"/>
  <c r="AA399" i="3"/>
  <c r="AA380" i="3"/>
  <c r="AA383" i="3" s="1"/>
  <c r="AD429" i="3"/>
  <c r="AD379" i="3"/>
  <c r="AA426" i="3"/>
  <c r="Z474" i="3"/>
  <c r="AE472" i="3"/>
  <c r="AE425" i="3"/>
  <c r="AE486" i="3"/>
  <c r="AE485" i="3"/>
  <c r="AE476" i="3"/>
  <c r="AE471" i="3"/>
  <c r="AE463" i="3"/>
  <c r="AE458" i="3"/>
  <c r="AE483" i="3"/>
  <c r="AE462" i="3"/>
  <c r="AE460" i="3"/>
  <c r="AE454" i="3"/>
  <c r="AE433" i="3"/>
  <c r="AE431" i="3"/>
  <c r="AE453" i="3"/>
  <c r="AE434" i="3"/>
  <c r="AE432" i="3"/>
  <c r="AE424" i="3"/>
  <c r="AE228" i="3"/>
  <c r="AE209" i="3"/>
  <c r="Z451" i="3"/>
  <c r="AC430" i="3"/>
  <c r="AD185" i="3"/>
  <c r="AD401" i="3" s="1"/>
  <c r="AC401" i="3"/>
  <c r="AB341" i="3"/>
  <c r="AC303" i="3"/>
  <c r="AD188" i="3"/>
  <c r="AE216" i="3"/>
  <c r="AE397" i="3"/>
  <c r="AE496" i="3"/>
  <c r="AE449" i="3"/>
  <c r="AE374" i="3"/>
  <c r="AE495" i="3"/>
  <c r="AE501" i="3" s="1"/>
  <c r="AE448" i="3"/>
  <c r="AE373" i="3"/>
  <c r="AE366" i="3"/>
  <c r="AE396" i="3"/>
  <c r="AE395" i="3"/>
  <c r="AE398" i="3" s="1"/>
  <c r="AE365" i="3"/>
  <c r="AE318" i="3"/>
  <c r="AE311" i="3"/>
  <c r="AE301" i="3"/>
  <c r="AE329" i="3"/>
  <c r="AF287" i="3"/>
  <c r="AF273" i="3"/>
  <c r="AE319" i="3"/>
  <c r="AE320" i="3" s="1"/>
  <c r="AE312" i="3"/>
  <c r="AE302" i="3"/>
  <c r="AF274" i="3"/>
  <c r="AE330" i="3"/>
  <c r="AF288" i="3"/>
  <c r="AO36" i="3"/>
  <c r="AD324" i="3"/>
  <c r="AD325" i="3" s="1"/>
  <c r="AD321" i="3"/>
  <c r="AD322" i="3" s="1"/>
  <c r="AD323" i="3"/>
  <c r="AE229" i="3"/>
  <c r="AE210" i="3"/>
  <c r="AE211" i="3" s="1"/>
  <c r="AH102" i="3"/>
  <c r="BL102" i="3"/>
  <c r="AH101" i="3"/>
  <c r="BL101" i="3"/>
  <c r="AE184" i="3"/>
  <c r="AE189" i="3" s="1"/>
  <c r="AE183" i="3"/>
  <c r="AE186" i="3"/>
  <c r="BL129" i="3"/>
  <c r="BL128" i="3"/>
  <c r="AE348" i="3"/>
  <c r="AE260" i="3"/>
  <c r="AE247" i="3"/>
  <c r="AE234" i="3"/>
  <c r="AE215" i="3"/>
  <c r="AE199" i="3"/>
  <c r="AE347" i="3"/>
  <c r="AE259" i="3"/>
  <c r="AE246" i="3"/>
  <c r="AE233" i="3"/>
  <c r="AE214" i="3"/>
  <c r="AE198" i="3"/>
  <c r="AE192" i="3"/>
  <c r="BL80" i="3"/>
  <c r="AE191" i="3"/>
  <c r="BL79" i="3"/>
  <c r="AH128" i="3"/>
  <c r="AH124" i="3"/>
  <c r="AH125" i="3"/>
  <c r="AH129" i="3"/>
  <c r="AE174" i="3"/>
  <c r="AE173" i="3"/>
  <c r="AI79" i="3"/>
  <c r="AI80" i="3"/>
  <c r="AF254" i="4" s="1"/>
  <c r="AF66" i="3"/>
  <c r="AF61" i="3"/>
  <c r="AF71" i="3"/>
  <c r="AE72" i="3"/>
  <c r="AE48" i="3"/>
  <c r="AF475" i="3" l="1"/>
  <c r="AF477" i="3"/>
  <c r="AF340" i="3"/>
  <c r="AF339" i="3"/>
  <c r="AF338" i="3"/>
  <c r="AF337" i="3"/>
  <c r="AF336" i="3"/>
  <c r="AF335" i="3"/>
  <c r="AF334" i="3"/>
  <c r="AF333" i="3"/>
  <c r="AF332" i="3"/>
  <c r="AF331" i="3"/>
  <c r="AM35" i="3"/>
  <c r="AE212" i="3"/>
  <c r="AA474" i="3"/>
  <c r="AF387" i="3"/>
  <c r="AF382" i="3"/>
  <c r="AF377" i="3"/>
  <c r="AF452" i="3"/>
  <c r="BM99" i="3"/>
  <c r="BM97" i="3"/>
  <c r="BM95" i="3"/>
  <c r="BM93" i="3"/>
  <c r="BM91" i="3"/>
  <c r="BM89" i="3"/>
  <c r="BM100" i="3"/>
  <c r="BM96" i="3"/>
  <c r="BM92" i="3"/>
  <c r="BM88" i="3"/>
  <c r="BM98" i="3"/>
  <c r="BM94" i="3"/>
  <c r="BM90" i="3"/>
  <c r="AF253" i="4"/>
  <c r="AF242" i="4"/>
  <c r="AF140" i="4"/>
  <c r="AF243" i="4"/>
  <c r="AF141" i="4"/>
  <c r="AF238" i="4"/>
  <c r="AF232" i="4"/>
  <c r="AF228" i="4"/>
  <c r="AG214" i="4"/>
  <c r="AG200" i="4"/>
  <c r="AF186" i="4"/>
  <c r="AF173" i="4"/>
  <c r="AF160" i="4"/>
  <c r="AF237" i="4"/>
  <c r="AF231" i="4"/>
  <c r="AF227" i="4"/>
  <c r="AG213" i="4"/>
  <c r="AG199" i="4"/>
  <c r="AF185" i="4"/>
  <c r="AF172" i="4"/>
  <c r="AF159" i="4"/>
  <c r="AF528" i="3"/>
  <c r="AI96" i="4"/>
  <c r="AI92" i="4"/>
  <c r="AI69" i="4"/>
  <c r="AI47" i="4"/>
  <c r="AF148" i="4"/>
  <c r="AF147" i="4"/>
  <c r="AI95" i="4"/>
  <c r="AI91" i="4"/>
  <c r="AI68" i="4"/>
  <c r="AF40" i="4"/>
  <c r="AF35" i="4"/>
  <c r="AF29" i="4"/>
  <c r="AI46" i="4"/>
  <c r="AF358" i="3"/>
  <c r="AF357" i="3"/>
  <c r="AF356" i="3"/>
  <c r="AF355" i="3"/>
  <c r="AF354" i="3"/>
  <c r="AF353" i="3"/>
  <c r="AF352" i="3"/>
  <c r="AF351" i="3"/>
  <c r="AF350" i="3"/>
  <c r="AF349" i="3"/>
  <c r="AF386" i="3"/>
  <c r="AF376" i="3"/>
  <c r="AF518" i="3"/>
  <c r="AF517" i="3"/>
  <c r="AB369" i="3"/>
  <c r="AB498" i="3" s="1"/>
  <c r="AB361" i="3"/>
  <c r="AB363" i="3" s="1"/>
  <c r="AB478" i="3" s="1"/>
  <c r="AF522" i="3"/>
  <c r="AE379" i="3"/>
  <c r="AF527" i="3"/>
  <c r="AF509" i="3"/>
  <c r="AF508" i="3" s="1"/>
  <c r="AE429" i="3"/>
  <c r="AE502" i="3"/>
  <c r="AE389" i="3"/>
  <c r="AF507" i="3"/>
  <c r="AF503" i="3"/>
  <c r="AD427" i="3"/>
  <c r="AD499" i="3"/>
  <c r="AF472" i="3"/>
  <c r="AF425" i="3"/>
  <c r="AE427" i="3" s="1"/>
  <c r="AF483" i="3"/>
  <c r="AF462" i="3"/>
  <c r="AF460" i="3"/>
  <c r="AF486" i="3"/>
  <c r="AF485" i="3"/>
  <c r="AF476" i="3"/>
  <c r="AF471" i="3"/>
  <c r="AF463" i="3"/>
  <c r="AF458" i="3"/>
  <c r="AF453" i="3"/>
  <c r="AF434" i="3"/>
  <c r="AF432" i="3"/>
  <c r="AF454" i="3"/>
  <c r="AF433" i="3"/>
  <c r="AF431" i="3"/>
  <c r="AF424" i="3"/>
  <c r="AF228" i="3"/>
  <c r="AF209" i="3"/>
  <c r="AD187" i="3"/>
  <c r="AD430" i="3"/>
  <c r="AA451" i="3"/>
  <c r="AD402" i="3"/>
  <c r="AE185" i="3"/>
  <c r="AE187" i="3" s="1"/>
  <c r="AB342" i="3"/>
  <c r="AB370" i="3" s="1"/>
  <c r="AB343" i="3"/>
  <c r="AB344" i="3" s="1"/>
  <c r="AD303" i="3"/>
  <c r="AE188" i="3"/>
  <c r="AC341" i="3"/>
  <c r="AC359" i="3"/>
  <c r="AF216" i="3"/>
  <c r="AF397" i="3"/>
  <c r="AF496" i="3"/>
  <c r="AE499" i="3" s="1"/>
  <c r="AF449" i="3"/>
  <c r="AF374" i="3"/>
  <c r="AF495" i="3"/>
  <c r="AF501" i="3" s="1"/>
  <c r="AF448" i="3"/>
  <c r="AF373" i="3"/>
  <c r="AF366" i="3"/>
  <c r="AF396" i="3"/>
  <c r="AE402" i="3" s="1"/>
  <c r="AF395" i="3"/>
  <c r="AF398" i="3" s="1"/>
  <c r="AF365" i="3"/>
  <c r="AF330" i="3"/>
  <c r="AG288" i="3"/>
  <c r="AF319" i="3"/>
  <c r="AF320" i="3" s="1"/>
  <c r="AF312" i="3"/>
  <c r="AF302" i="3"/>
  <c r="AG274" i="3"/>
  <c r="AF329" i="3"/>
  <c r="AG287" i="3"/>
  <c r="AF318" i="3"/>
  <c r="AF311" i="3"/>
  <c r="AF301" i="3"/>
  <c r="AG273" i="3"/>
  <c r="AP36" i="3"/>
  <c r="AE323" i="3"/>
  <c r="AE324" i="3"/>
  <c r="AE325" i="3" s="1"/>
  <c r="AE321" i="3"/>
  <c r="AE322" i="3" s="1"/>
  <c r="AF210" i="3"/>
  <c r="AF211" i="3" s="1"/>
  <c r="AF229" i="3"/>
  <c r="AI102" i="3"/>
  <c r="BM102" i="3"/>
  <c r="AI101" i="3"/>
  <c r="BM101" i="3"/>
  <c r="AF183" i="3"/>
  <c r="AF186" i="3"/>
  <c r="AF184" i="3"/>
  <c r="AF189" i="3" s="1"/>
  <c r="BM129" i="3"/>
  <c r="BM128" i="3"/>
  <c r="AF348" i="3"/>
  <c r="AF260" i="3"/>
  <c r="AF247" i="3"/>
  <c r="AF234" i="3"/>
  <c r="AF215" i="3"/>
  <c r="AF199" i="3"/>
  <c r="AF347" i="3"/>
  <c r="AF259" i="3"/>
  <c r="AF246" i="3"/>
  <c r="AF233" i="3"/>
  <c r="AF214" i="3"/>
  <c r="AF198" i="3"/>
  <c r="AF192" i="3"/>
  <c r="BM80" i="3"/>
  <c r="AF191" i="3"/>
  <c r="BM79" i="3"/>
  <c r="AI125" i="3"/>
  <c r="AI129" i="3"/>
  <c r="AI124" i="3"/>
  <c r="AI128" i="3"/>
  <c r="AF174" i="3"/>
  <c r="AF173" i="3"/>
  <c r="AJ79" i="3"/>
  <c r="AG66" i="3"/>
  <c r="AJ80" i="3"/>
  <c r="AG254" i="4" s="1"/>
  <c r="AG61" i="3"/>
  <c r="AG71" i="3"/>
  <c r="AG72" i="3" s="1"/>
  <c r="AF72" i="3"/>
  <c r="AF48" i="3"/>
  <c r="AG477" i="3" l="1"/>
  <c r="AG475" i="3"/>
  <c r="AG340" i="3"/>
  <c r="AG339" i="3"/>
  <c r="AG338" i="3"/>
  <c r="AG337" i="3"/>
  <c r="AG336" i="3"/>
  <c r="AG335" i="3"/>
  <c r="AG334" i="3"/>
  <c r="AG333" i="3"/>
  <c r="AG332" i="3"/>
  <c r="AG331" i="3"/>
  <c r="AN35" i="3"/>
  <c r="AF389" i="3"/>
  <c r="AB362" i="3"/>
  <c r="AB367" i="3" s="1"/>
  <c r="AB380" i="3" s="1"/>
  <c r="AB383" i="3" s="1"/>
  <c r="AF212" i="3"/>
  <c r="AG387" i="3"/>
  <c r="AG382" i="3"/>
  <c r="AG377" i="3"/>
  <c r="AB371" i="3"/>
  <c r="BN100" i="3"/>
  <c r="BN98" i="3"/>
  <c r="BN96" i="3"/>
  <c r="BN94" i="3"/>
  <c r="BN92" i="3"/>
  <c r="BN90" i="3"/>
  <c r="BN88" i="3"/>
  <c r="BN99" i="3"/>
  <c r="BN95" i="3"/>
  <c r="BN91" i="3"/>
  <c r="AG452" i="3"/>
  <c r="BN97" i="3"/>
  <c r="BN93" i="3"/>
  <c r="BN89" i="3"/>
  <c r="AG253" i="4"/>
  <c r="AG242" i="4"/>
  <c r="AG140" i="4"/>
  <c r="AG243" i="4"/>
  <c r="AG141" i="4"/>
  <c r="AH199" i="4"/>
  <c r="AG237" i="4"/>
  <c r="AG231" i="4"/>
  <c r="AG227" i="4"/>
  <c r="AH213" i="4"/>
  <c r="AG185" i="4"/>
  <c r="AG172" i="4"/>
  <c r="AG159" i="4"/>
  <c r="AG238" i="4"/>
  <c r="AG232" i="4"/>
  <c r="AG228" i="4"/>
  <c r="AH214" i="4"/>
  <c r="AH200" i="4"/>
  <c r="AG186" i="4"/>
  <c r="AG173" i="4"/>
  <c r="AG160" i="4"/>
  <c r="AG528" i="3"/>
  <c r="AG148" i="4"/>
  <c r="AJ96" i="4"/>
  <c r="AJ92" i="4"/>
  <c r="AJ69" i="4"/>
  <c r="AJ47" i="4"/>
  <c r="AG147" i="4"/>
  <c r="AJ46" i="4"/>
  <c r="AJ95" i="4"/>
  <c r="AJ91" i="4"/>
  <c r="AJ68" i="4"/>
  <c r="AG40" i="4"/>
  <c r="AG35" i="4"/>
  <c r="AG29" i="4"/>
  <c r="AG358" i="3"/>
  <c r="AG357" i="3"/>
  <c r="AG356" i="3"/>
  <c r="AG355" i="3"/>
  <c r="AG354" i="3"/>
  <c r="AG353" i="3"/>
  <c r="AG352" i="3"/>
  <c r="AG351" i="3"/>
  <c r="AG350" i="3"/>
  <c r="AG349" i="3"/>
  <c r="AG376" i="3"/>
  <c r="AG386" i="3"/>
  <c r="AG518" i="3"/>
  <c r="AB381" i="3"/>
  <c r="AB384" i="3" s="1"/>
  <c r="AB391" i="3" s="1"/>
  <c r="AG517" i="3"/>
  <c r="AG522" i="3"/>
  <c r="AG527" i="3"/>
  <c r="AG509" i="3"/>
  <c r="AG508" i="3" s="1"/>
  <c r="AF188" i="3"/>
  <c r="AF502" i="3"/>
  <c r="AG503" i="3"/>
  <c r="AG507" i="3"/>
  <c r="AE430" i="3"/>
  <c r="AF429" i="3"/>
  <c r="AF379" i="3"/>
  <c r="AB345" i="3"/>
  <c r="AB368" i="3" s="1"/>
  <c r="AB426" i="3"/>
  <c r="AG472" i="3"/>
  <c r="AG425" i="3"/>
  <c r="AF427" i="3" s="1"/>
  <c r="AG486" i="3"/>
  <c r="AG485" i="3"/>
  <c r="AG476" i="3"/>
  <c r="AG471" i="3"/>
  <c r="AG463" i="3"/>
  <c r="AG458" i="3"/>
  <c r="AG483" i="3"/>
  <c r="AG462" i="3"/>
  <c r="AG460" i="3"/>
  <c r="AG454" i="3"/>
  <c r="AG433" i="3"/>
  <c r="AG431" i="3"/>
  <c r="AG453" i="3"/>
  <c r="AG434" i="3"/>
  <c r="AG432" i="3"/>
  <c r="AG424" i="3"/>
  <c r="AG228" i="3"/>
  <c r="AG209" i="3"/>
  <c r="AE401" i="3"/>
  <c r="AD341" i="3"/>
  <c r="AD343" i="3" s="1"/>
  <c r="AD344" i="3" s="1"/>
  <c r="AC369" i="3"/>
  <c r="AC361" i="3"/>
  <c r="AC360" i="3"/>
  <c r="AE341" i="3"/>
  <c r="AB399" i="3"/>
  <c r="AC342" i="3"/>
  <c r="AC343" i="3"/>
  <c r="AC344" i="3" s="1"/>
  <c r="AF185" i="3"/>
  <c r="AF430" i="3" s="1"/>
  <c r="AD359" i="3"/>
  <c r="AE303" i="3"/>
  <c r="AG216" i="3"/>
  <c r="AG397" i="3"/>
  <c r="AG495" i="3"/>
  <c r="AG501" i="3" s="1"/>
  <c r="AG448" i="3"/>
  <c r="AG373" i="3"/>
  <c r="AG496" i="3"/>
  <c r="AF499" i="3" s="1"/>
  <c r="AG449" i="3"/>
  <c r="AG374" i="3"/>
  <c r="AG366" i="3"/>
  <c r="AG396" i="3"/>
  <c r="AF402" i="3" s="1"/>
  <c r="AG395" i="3"/>
  <c r="AG398" i="3" s="1"/>
  <c r="AG365" i="3"/>
  <c r="AG319" i="3"/>
  <c r="AG320" i="3" s="1"/>
  <c r="AG312" i="3"/>
  <c r="AG302" i="3"/>
  <c r="AH274" i="3"/>
  <c r="AG330" i="3"/>
  <c r="AH288" i="3"/>
  <c r="AG318" i="3"/>
  <c r="AG311" i="3"/>
  <c r="AG301" i="3"/>
  <c r="AG329" i="3"/>
  <c r="AH287" i="3"/>
  <c r="AH273" i="3"/>
  <c r="AQ36" i="3"/>
  <c r="AF324" i="3"/>
  <c r="AF325" i="3" s="1"/>
  <c r="AF321" i="3"/>
  <c r="AF322" i="3" s="1"/>
  <c r="AF323" i="3"/>
  <c r="AG229" i="3"/>
  <c r="AG210" i="3"/>
  <c r="AG211" i="3" s="1"/>
  <c r="AJ102" i="3"/>
  <c r="BN102" i="3"/>
  <c r="AJ101" i="3"/>
  <c r="BN101" i="3"/>
  <c r="AG184" i="3"/>
  <c r="AG189" i="3" s="1"/>
  <c r="AG183" i="3"/>
  <c r="AG186" i="3"/>
  <c r="BN129" i="3"/>
  <c r="BN128" i="3"/>
  <c r="AG347" i="3"/>
  <c r="AG259" i="3"/>
  <c r="AG246" i="3"/>
  <c r="AG233" i="3"/>
  <c r="AG214" i="3"/>
  <c r="AG198" i="3"/>
  <c r="AG348" i="3"/>
  <c r="AG260" i="3"/>
  <c r="AG247" i="3"/>
  <c r="AG234" i="3"/>
  <c r="AG215" i="3"/>
  <c r="AG199" i="3"/>
  <c r="AG192" i="3"/>
  <c r="BN80" i="3"/>
  <c r="AG191" i="3"/>
  <c r="BN79" i="3"/>
  <c r="AJ128" i="3"/>
  <c r="AJ124" i="3"/>
  <c r="AJ125" i="3"/>
  <c r="AJ129" i="3"/>
  <c r="AG174" i="3"/>
  <c r="AG173" i="3"/>
  <c r="AG48" i="3"/>
  <c r="AO35" i="3" l="1"/>
  <c r="AG212" i="3"/>
  <c r="AD342" i="3"/>
  <c r="AD345" i="3" s="1"/>
  <c r="AG502" i="3"/>
  <c r="AG379" i="3"/>
  <c r="AC381" i="3"/>
  <c r="AC384" i="3" s="1"/>
  <c r="AC391" i="3" s="1"/>
  <c r="AC498" i="3"/>
  <c r="AC529" i="3" s="1"/>
  <c r="AC531" i="3" s="1"/>
  <c r="AG429" i="3"/>
  <c r="AG389" i="3"/>
  <c r="AB455" i="3"/>
  <c r="AG185" i="3"/>
  <c r="AG401" i="3" s="1"/>
  <c r="AC371" i="3"/>
  <c r="AE359" i="3"/>
  <c r="AE369" i="3" s="1"/>
  <c r="AF341" i="3"/>
  <c r="AD360" i="3"/>
  <c r="AD369" i="3"/>
  <c r="AD361" i="3"/>
  <c r="AD371" i="3" s="1"/>
  <c r="AE343" i="3"/>
  <c r="AE344" i="3" s="1"/>
  <c r="AE342" i="3"/>
  <c r="AF187" i="3"/>
  <c r="AF401" i="3"/>
  <c r="AG188" i="3"/>
  <c r="AC370" i="3"/>
  <c r="AC363" i="3"/>
  <c r="AC478" i="3" s="1"/>
  <c r="AF303" i="3"/>
  <c r="AC345" i="3"/>
  <c r="AC362" i="3"/>
  <c r="AC367" i="3" s="1"/>
  <c r="AC380" i="3" s="1"/>
  <c r="AC383" i="3" s="1"/>
  <c r="AR36" i="3"/>
  <c r="AG323" i="3"/>
  <c r="AG324" i="3"/>
  <c r="AG325" i="3" s="1"/>
  <c r="AG321" i="3"/>
  <c r="AG322" i="3" s="1"/>
  <c r="AH48" i="3"/>
  <c r="AP35" i="3" l="1"/>
  <c r="AE360" i="3"/>
  <c r="AE370" i="3" s="1"/>
  <c r="AE381" i="3"/>
  <c r="AE384" i="3" s="1"/>
  <c r="AE391" i="3" s="1"/>
  <c r="AE498" i="3"/>
  <c r="AE529" i="3" s="1"/>
  <c r="AE531" i="3" s="1"/>
  <c r="AD381" i="3"/>
  <c r="AD384" i="3" s="1"/>
  <c r="AD391" i="3" s="1"/>
  <c r="AD498" i="3"/>
  <c r="AD529" i="3" s="1"/>
  <c r="AD531" i="3" s="1"/>
  <c r="AC426" i="3"/>
  <c r="AG187" i="3"/>
  <c r="AG430" i="3"/>
  <c r="AB451" i="3"/>
  <c r="AB474" i="3"/>
  <c r="AE361" i="3"/>
  <c r="AE363" i="3" s="1"/>
  <c r="AE478" i="3" s="1"/>
  <c r="AC368" i="3"/>
  <c r="AE345" i="3"/>
  <c r="AD362" i="3"/>
  <c r="AD367" i="3" s="1"/>
  <c r="AD380" i="3" s="1"/>
  <c r="AD383" i="3" s="1"/>
  <c r="AC399" i="3"/>
  <c r="AF342" i="3"/>
  <c r="AF343" i="3"/>
  <c r="AF344" i="3" s="1"/>
  <c r="AD363" i="3"/>
  <c r="AD370" i="3"/>
  <c r="AF359" i="3"/>
  <c r="AS36" i="3"/>
  <c r="AI48" i="3"/>
  <c r="AD368" i="3" l="1"/>
  <c r="AD478" i="3"/>
  <c r="AQ35" i="3"/>
  <c r="AE371" i="3"/>
  <c r="AE368" i="3"/>
  <c r="AE455" i="3" s="1"/>
  <c r="AE362" i="3"/>
  <c r="AE367" i="3" s="1"/>
  <c r="AE380" i="3" s="1"/>
  <c r="AE383" i="3" s="1"/>
  <c r="AD426" i="3"/>
  <c r="AD455" i="3"/>
  <c r="AC455" i="3"/>
  <c r="AF345" i="3"/>
  <c r="AF369" i="3"/>
  <c r="AF361" i="3"/>
  <c r="AF371" i="3" s="1"/>
  <c r="AF360" i="3"/>
  <c r="AD399" i="3"/>
  <c r="AJ48" i="3"/>
  <c r="AS35" i="3" l="1"/>
  <c r="AR35" i="3"/>
  <c r="AE399" i="3"/>
  <c r="AE426" i="3"/>
  <c r="AF381" i="3"/>
  <c r="AF384" i="3" s="1"/>
  <c r="AF391" i="3" s="1"/>
  <c r="AF498" i="3"/>
  <c r="AF529" i="3" s="1"/>
  <c r="AF531" i="3" s="1"/>
  <c r="AC474" i="3"/>
  <c r="AD474" i="3"/>
  <c r="AE451" i="3"/>
  <c r="AC451" i="3"/>
  <c r="AD451" i="3"/>
  <c r="AF362" i="3"/>
  <c r="AF367" i="3" s="1"/>
  <c r="AF380" i="3" s="1"/>
  <c r="AF383" i="3" s="1"/>
  <c r="AF370" i="3"/>
  <c r="AF363" i="3"/>
  <c r="AK48" i="3"/>
  <c r="AF368" i="3" l="1"/>
  <c r="AF455" i="3" s="1"/>
  <c r="AF478" i="3"/>
  <c r="AE474" i="3"/>
  <c r="AF399" i="3"/>
  <c r="AF426" i="3"/>
  <c r="AL48" i="3"/>
  <c r="AF451" i="3" l="1"/>
  <c r="AF474" i="3"/>
  <c r="AM48" i="3"/>
  <c r="AN48" i="3" l="1"/>
  <c r="AO48" i="3" l="1"/>
  <c r="AP48" i="3" l="1"/>
  <c r="AQ48" i="3" l="1"/>
  <c r="AS48" i="3" l="1"/>
  <c r="AR48" i="3"/>
  <c r="H79" i="3" l="1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I477" i="3" l="1"/>
  <c r="I475" i="3"/>
  <c r="K477" i="3"/>
  <c r="K475" i="3"/>
  <c r="M477" i="3"/>
  <c r="M475" i="3"/>
  <c r="O477" i="3"/>
  <c r="O475" i="3"/>
  <c r="Q477" i="3"/>
  <c r="Q475" i="3"/>
  <c r="H475" i="3"/>
  <c r="H477" i="3"/>
  <c r="J475" i="3"/>
  <c r="J477" i="3"/>
  <c r="L475" i="3"/>
  <c r="L477" i="3"/>
  <c r="N475" i="3"/>
  <c r="N477" i="3"/>
  <c r="P475" i="3"/>
  <c r="P477" i="3"/>
  <c r="R475" i="3"/>
  <c r="R477" i="3"/>
  <c r="D331" i="3"/>
  <c r="D340" i="3"/>
  <c r="D339" i="3"/>
  <c r="D338" i="3"/>
  <c r="D337" i="3"/>
  <c r="D336" i="3"/>
  <c r="D335" i="3"/>
  <c r="D334" i="3"/>
  <c r="D333" i="3"/>
  <c r="D332" i="3"/>
  <c r="G340" i="3"/>
  <c r="G339" i="3"/>
  <c r="G338" i="3"/>
  <c r="G337" i="3"/>
  <c r="G336" i="3"/>
  <c r="G335" i="3"/>
  <c r="G334" i="3"/>
  <c r="G333" i="3"/>
  <c r="G332" i="3"/>
  <c r="G331" i="3"/>
  <c r="I340" i="3"/>
  <c r="I339" i="3"/>
  <c r="I338" i="3"/>
  <c r="I337" i="3"/>
  <c r="I336" i="3"/>
  <c r="I335" i="3"/>
  <c r="I334" i="3"/>
  <c r="I333" i="3"/>
  <c r="I332" i="3"/>
  <c r="I331" i="3"/>
  <c r="K340" i="3"/>
  <c r="K339" i="3"/>
  <c r="K338" i="3"/>
  <c r="K337" i="3"/>
  <c r="K336" i="3"/>
  <c r="K335" i="3"/>
  <c r="K334" i="3"/>
  <c r="K333" i="3"/>
  <c r="K332" i="3"/>
  <c r="K331" i="3"/>
  <c r="M340" i="3"/>
  <c r="M339" i="3"/>
  <c r="M338" i="3"/>
  <c r="M337" i="3"/>
  <c r="M336" i="3"/>
  <c r="M335" i="3"/>
  <c r="M334" i="3"/>
  <c r="M333" i="3"/>
  <c r="M332" i="3"/>
  <c r="M331" i="3"/>
  <c r="O340" i="3"/>
  <c r="O339" i="3"/>
  <c r="O338" i="3"/>
  <c r="O337" i="3"/>
  <c r="O336" i="3"/>
  <c r="O335" i="3"/>
  <c r="O334" i="3"/>
  <c r="O333" i="3"/>
  <c r="O332" i="3"/>
  <c r="O331" i="3"/>
  <c r="Q340" i="3"/>
  <c r="Q339" i="3"/>
  <c r="Q338" i="3"/>
  <c r="Q337" i="3"/>
  <c r="Q336" i="3"/>
  <c r="Q335" i="3"/>
  <c r="Q334" i="3"/>
  <c r="Q333" i="3"/>
  <c r="Q332" i="3"/>
  <c r="Q331" i="3"/>
  <c r="E340" i="3"/>
  <c r="E339" i="3"/>
  <c r="E338" i="3"/>
  <c r="E337" i="3"/>
  <c r="E336" i="3"/>
  <c r="E335" i="3"/>
  <c r="E334" i="3"/>
  <c r="E333" i="3"/>
  <c r="E332" i="3"/>
  <c r="E331" i="3"/>
  <c r="F340" i="3"/>
  <c r="F339" i="3"/>
  <c r="F338" i="3"/>
  <c r="F337" i="3"/>
  <c r="F336" i="3"/>
  <c r="F335" i="3"/>
  <c r="F334" i="3"/>
  <c r="F333" i="3"/>
  <c r="F332" i="3"/>
  <c r="F331" i="3"/>
  <c r="H340" i="3"/>
  <c r="H339" i="3"/>
  <c r="H338" i="3"/>
  <c r="H337" i="3"/>
  <c r="H336" i="3"/>
  <c r="H335" i="3"/>
  <c r="H334" i="3"/>
  <c r="H333" i="3"/>
  <c r="H332" i="3"/>
  <c r="H331" i="3"/>
  <c r="J340" i="3"/>
  <c r="J339" i="3"/>
  <c r="J338" i="3"/>
  <c r="J337" i="3"/>
  <c r="J336" i="3"/>
  <c r="J335" i="3"/>
  <c r="J334" i="3"/>
  <c r="J333" i="3"/>
  <c r="J332" i="3"/>
  <c r="J331" i="3"/>
  <c r="L340" i="3"/>
  <c r="L339" i="3"/>
  <c r="L338" i="3"/>
  <c r="L337" i="3"/>
  <c r="L336" i="3"/>
  <c r="L335" i="3"/>
  <c r="L334" i="3"/>
  <c r="L333" i="3"/>
  <c r="L332" i="3"/>
  <c r="L331" i="3"/>
  <c r="N340" i="3"/>
  <c r="N339" i="3"/>
  <c r="N338" i="3"/>
  <c r="N337" i="3"/>
  <c r="N336" i="3"/>
  <c r="N335" i="3"/>
  <c r="N334" i="3"/>
  <c r="N333" i="3"/>
  <c r="N332" i="3"/>
  <c r="N331" i="3"/>
  <c r="P340" i="3"/>
  <c r="P339" i="3"/>
  <c r="P338" i="3"/>
  <c r="P337" i="3"/>
  <c r="P336" i="3"/>
  <c r="P335" i="3"/>
  <c r="P334" i="3"/>
  <c r="P333" i="3"/>
  <c r="P332" i="3"/>
  <c r="P331" i="3"/>
  <c r="R340" i="3"/>
  <c r="R339" i="3"/>
  <c r="R338" i="3"/>
  <c r="R337" i="3"/>
  <c r="R336" i="3"/>
  <c r="R335" i="3"/>
  <c r="R334" i="3"/>
  <c r="R333" i="3"/>
  <c r="R332" i="3"/>
  <c r="R331" i="3"/>
  <c r="D387" i="3"/>
  <c r="D382" i="3"/>
  <c r="D377" i="3"/>
  <c r="D320" i="3"/>
  <c r="G387" i="3"/>
  <c r="G382" i="3"/>
  <c r="G377" i="3"/>
  <c r="G320" i="3"/>
  <c r="I387" i="3"/>
  <c r="I382" i="3"/>
  <c r="I377" i="3"/>
  <c r="I320" i="3"/>
  <c r="K387" i="3"/>
  <c r="K382" i="3"/>
  <c r="K377" i="3"/>
  <c r="K320" i="3"/>
  <c r="M387" i="3"/>
  <c r="M382" i="3"/>
  <c r="M377" i="3"/>
  <c r="M320" i="3"/>
  <c r="O387" i="3"/>
  <c r="O382" i="3"/>
  <c r="O377" i="3"/>
  <c r="O320" i="3"/>
  <c r="Q387" i="3"/>
  <c r="Q382" i="3"/>
  <c r="Q377" i="3"/>
  <c r="Q320" i="3"/>
  <c r="E387" i="3"/>
  <c r="E382" i="3"/>
  <c r="E377" i="3"/>
  <c r="E320" i="3"/>
  <c r="F387" i="3"/>
  <c r="F382" i="3"/>
  <c r="F377" i="3"/>
  <c r="F320" i="3"/>
  <c r="H387" i="3"/>
  <c r="H382" i="3"/>
  <c r="H377" i="3"/>
  <c r="H320" i="3"/>
  <c r="J387" i="3"/>
  <c r="J382" i="3"/>
  <c r="J377" i="3"/>
  <c r="J320" i="3"/>
  <c r="L387" i="3"/>
  <c r="L382" i="3"/>
  <c r="L377" i="3"/>
  <c r="L320" i="3"/>
  <c r="N387" i="3"/>
  <c r="N382" i="3"/>
  <c r="N377" i="3"/>
  <c r="N320" i="3"/>
  <c r="P387" i="3"/>
  <c r="P382" i="3"/>
  <c r="P377" i="3"/>
  <c r="P320" i="3"/>
  <c r="R387" i="3"/>
  <c r="R382" i="3"/>
  <c r="R377" i="3"/>
  <c r="R320" i="3"/>
  <c r="AM99" i="3"/>
  <c r="AM97" i="3"/>
  <c r="AM95" i="3"/>
  <c r="AM93" i="3"/>
  <c r="AM91" i="3"/>
  <c r="AM89" i="3"/>
  <c r="AM98" i="3"/>
  <c r="AM94" i="3"/>
  <c r="AM90" i="3"/>
  <c r="AM100" i="3"/>
  <c r="AM96" i="3"/>
  <c r="AM92" i="3"/>
  <c r="AM88" i="3"/>
  <c r="J452" i="3"/>
  <c r="D253" i="4"/>
  <c r="I452" i="3"/>
  <c r="K452" i="3"/>
  <c r="M452" i="3"/>
  <c r="O452" i="3"/>
  <c r="Q452" i="3"/>
  <c r="AL100" i="3"/>
  <c r="AL98" i="3"/>
  <c r="AL96" i="3"/>
  <c r="AL94" i="3"/>
  <c r="AL92" i="3"/>
  <c r="AL90" i="3"/>
  <c r="AL88" i="3"/>
  <c r="AL99" i="3"/>
  <c r="AL95" i="3"/>
  <c r="AL91" i="3"/>
  <c r="AL97" i="3"/>
  <c r="AL93" i="3"/>
  <c r="AL89" i="3"/>
  <c r="H452" i="3"/>
  <c r="L452" i="3"/>
  <c r="N452" i="3"/>
  <c r="P452" i="3"/>
  <c r="R452" i="3"/>
  <c r="AK100" i="3"/>
  <c r="F253" i="4"/>
  <c r="H253" i="4"/>
  <c r="J253" i="4"/>
  <c r="N253" i="4"/>
  <c r="P253" i="4"/>
  <c r="R253" i="4"/>
  <c r="G253" i="4"/>
  <c r="I253" i="4"/>
  <c r="K253" i="4"/>
  <c r="M253" i="4"/>
  <c r="O253" i="4"/>
  <c r="Q253" i="4"/>
  <c r="E253" i="4"/>
  <c r="AK99" i="3"/>
  <c r="AN99" i="3" s="1"/>
  <c r="AK97" i="3"/>
  <c r="AK95" i="3"/>
  <c r="AK93" i="3"/>
  <c r="AK91" i="3"/>
  <c r="AN91" i="3" s="1"/>
  <c r="AK89" i="3"/>
  <c r="AK87" i="3"/>
  <c r="AK85" i="3"/>
  <c r="AK83" i="3"/>
  <c r="AK81" i="3"/>
  <c r="AK98" i="3"/>
  <c r="AK96" i="3"/>
  <c r="AK94" i="3"/>
  <c r="AK92" i="3"/>
  <c r="AK90" i="3"/>
  <c r="AN90" i="3" s="1"/>
  <c r="AK88" i="3"/>
  <c r="AN88" i="3" s="1"/>
  <c r="AK86" i="3"/>
  <c r="AK84" i="3"/>
  <c r="AK82" i="3"/>
  <c r="L253" i="4"/>
  <c r="F242" i="4"/>
  <c r="F140" i="4"/>
  <c r="J242" i="4"/>
  <c r="J140" i="4"/>
  <c r="N242" i="4"/>
  <c r="N140" i="4"/>
  <c r="P242" i="4"/>
  <c r="P140" i="4"/>
  <c r="D242" i="4"/>
  <c r="D140" i="4"/>
  <c r="G242" i="4"/>
  <c r="G140" i="4"/>
  <c r="I242" i="4"/>
  <c r="I140" i="4"/>
  <c r="K242" i="4"/>
  <c r="K140" i="4"/>
  <c r="M242" i="4"/>
  <c r="M140" i="4"/>
  <c r="O242" i="4"/>
  <c r="O140" i="4"/>
  <c r="Q242" i="4"/>
  <c r="Q140" i="4"/>
  <c r="E242" i="4"/>
  <c r="E140" i="4"/>
  <c r="H242" i="4"/>
  <c r="H140" i="4"/>
  <c r="L242" i="4"/>
  <c r="L140" i="4"/>
  <c r="R242" i="4"/>
  <c r="R140" i="4"/>
  <c r="D237" i="4"/>
  <c r="D231" i="4"/>
  <c r="D227" i="4"/>
  <c r="E213" i="4"/>
  <c r="E199" i="4"/>
  <c r="D185" i="4"/>
  <c r="D172" i="4"/>
  <c r="D159" i="4"/>
  <c r="H199" i="4"/>
  <c r="G237" i="4"/>
  <c r="G231" i="4"/>
  <c r="G227" i="4"/>
  <c r="H213" i="4"/>
  <c r="G185" i="4"/>
  <c r="G172" i="4"/>
  <c r="G159" i="4"/>
  <c r="J199" i="4"/>
  <c r="I237" i="4"/>
  <c r="I231" i="4"/>
  <c r="I227" i="4"/>
  <c r="J213" i="4"/>
  <c r="I185" i="4"/>
  <c r="I172" i="4"/>
  <c r="I159" i="4"/>
  <c r="L199" i="4"/>
  <c r="K237" i="4"/>
  <c r="K231" i="4"/>
  <c r="K227" i="4"/>
  <c r="L213" i="4"/>
  <c r="K185" i="4"/>
  <c r="K172" i="4"/>
  <c r="K159" i="4"/>
  <c r="N199" i="4"/>
  <c r="M237" i="4"/>
  <c r="M231" i="4"/>
  <c r="M227" i="4"/>
  <c r="N213" i="4"/>
  <c r="M185" i="4"/>
  <c r="M172" i="4"/>
  <c r="M159" i="4"/>
  <c r="P199" i="4"/>
  <c r="O237" i="4"/>
  <c r="O231" i="4"/>
  <c r="O227" i="4"/>
  <c r="P213" i="4"/>
  <c r="O185" i="4"/>
  <c r="O172" i="4"/>
  <c r="O159" i="4"/>
  <c r="R199" i="4"/>
  <c r="Q237" i="4"/>
  <c r="Q231" i="4"/>
  <c r="Q227" i="4"/>
  <c r="R213" i="4"/>
  <c r="Q185" i="4"/>
  <c r="Q172" i="4"/>
  <c r="Q159" i="4"/>
  <c r="F199" i="4"/>
  <c r="E237" i="4"/>
  <c r="E231" i="4"/>
  <c r="E227" i="4"/>
  <c r="F213" i="4"/>
  <c r="E185" i="4"/>
  <c r="E172" i="4"/>
  <c r="E159" i="4"/>
  <c r="F237" i="4"/>
  <c r="F231" i="4"/>
  <c r="F227" i="4"/>
  <c r="G213" i="4"/>
  <c r="G199" i="4"/>
  <c r="F185" i="4"/>
  <c r="F172" i="4"/>
  <c r="F159" i="4"/>
  <c r="H237" i="4"/>
  <c r="H231" i="4"/>
  <c r="H227" i="4"/>
  <c r="I213" i="4"/>
  <c r="I199" i="4"/>
  <c r="H185" i="4"/>
  <c r="H172" i="4"/>
  <c r="H159" i="4"/>
  <c r="J237" i="4"/>
  <c r="J231" i="4"/>
  <c r="J227" i="4"/>
  <c r="K213" i="4"/>
  <c r="K199" i="4"/>
  <c r="J185" i="4"/>
  <c r="J172" i="4"/>
  <c r="J159" i="4"/>
  <c r="L237" i="4"/>
  <c r="L231" i="4"/>
  <c r="L227" i="4"/>
  <c r="M213" i="4"/>
  <c r="M199" i="4"/>
  <c r="L185" i="4"/>
  <c r="L172" i="4"/>
  <c r="L159" i="4"/>
  <c r="N237" i="4"/>
  <c r="N231" i="4"/>
  <c r="N227" i="4"/>
  <c r="O213" i="4"/>
  <c r="O199" i="4"/>
  <c r="N185" i="4"/>
  <c r="N172" i="4"/>
  <c r="N159" i="4"/>
  <c r="P237" i="4"/>
  <c r="P231" i="4"/>
  <c r="P227" i="4"/>
  <c r="Q213" i="4"/>
  <c r="Q199" i="4"/>
  <c r="P185" i="4"/>
  <c r="P172" i="4"/>
  <c r="P159" i="4"/>
  <c r="R237" i="4"/>
  <c r="R231" i="4"/>
  <c r="R227" i="4"/>
  <c r="S213" i="4"/>
  <c r="S199" i="4"/>
  <c r="R185" i="4"/>
  <c r="R172" i="4"/>
  <c r="R159" i="4"/>
  <c r="F147" i="4"/>
  <c r="J147" i="4"/>
  <c r="N147" i="4"/>
  <c r="D147" i="4"/>
  <c r="G147" i="4"/>
  <c r="I147" i="4"/>
  <c r="K147" i="4"/>
  <c r="M147" i="4"/>
  <c r="O147" i="4"/>
  <c r="Q147" i="4"/>
  <c r="E147" i="4"/>
  <c r="H147" i="4"/>
  <c r="L147" i="4"/>
  <c r="P147" i="4"/>
  <c r="R147" i="4"/>
  <c r="K95" i="4"/>
  <c r="K91" i="4"/>
  <c r="K68" i="4"/>
  <c r="H40" i="4"/>
  <c r="H35" i="4"/>
  <c r="H29" i="4"/>
  <c r="K46" i="4"/>
  <c r="O95" i="4"/>
  <c r="O91" i="4"/>
  <c r="O68" i="4"/>
  <c r="L40" i="4"/>
  <c r="L35" i="4"/>
  <c r="L29" i="4"/>
  <c r="O46" i="4"/>
  <c r="Q95" i="4"/>
  <c r="Q91" i="4"/>
  <c r="Q68" i="4"/>
  <c r="N40" i="4"/>
  <c r="N35" i="4"/>
  <c r="N29" i="4"/>
  <c r="Q46" i="4"/>
  <c r="S95" i="4"/>
  <c r="S91" i="4"/>
  <c r="S68" i="4"/>
  <c r="P40" i="4"/>
  <c r="P35" i="4"/>
  <c r="P29" i="4"/>
  <c r="S46" i="4"/>
  <c r="G95" i="4"/>
  <c r="G91" i="4"/>
  <c r="G68" i="4"/>
  <c r="G46" i="4"/>
  <c r="D40" i="4"/>
  <c r="D35" i="4"/>
  <c r="D29" i="4"/>
  <c r="J46" i="4"/>
  <c r="J95" i="4"/>
  <c r="J91" i="4"/>
  <c r="J68" i="4"/>
  <c r="G40" i="4"/>
  <c r="G35" i="4"/>
  <c r="G29" i="4"/>
  <c r="L46" i="4"/>
  <c r="L95" i="4"/>
  <c r="L91" i="4"/>
  <c r="L68" i="4"/>
  <c r="I40" i="4"/>
  <c r="I35" i="4"/>
  <c r="I29" i="4"/>
  <c r="N46" i="4"/>
  <c r="N95" i="4"/>
  <c r="N91" i="4"/>
  <c r="N68" i="4"/>
  <c r="K40" i="4"/>
  <c r="K35" i="4"/>
  <c r="K29" i="4"/>
  <c r="P46" i="4"/>
  <c r="P95" i="4"/>
  <c r="P91" i="4"/>
  <c r="P68" i="4"/>
  <c r="M40" i="4"/>
  <c r="M35" i="4"/>
  <c r="M29" i="4"/>
  <c r="R46" i="4"/>
  <c r="R95" i="4"/>
  <c r="R91" i="4"/>
  <c r="R68" i="4"/>
  <c r="O40" i="4"/>
  <c r="O35" i="4"/>
  <c r="O29" i="4"/>
  <c r="T46" i="4"/>
  <c r="T95" i="4"/>
  <c r="T91" i="4"/>
  <c r="T68" i="4"/>
  <c r="Q40" i="4"/>
  <c r="Q35" i="4"/>
  <c r="Q29" i="4"/>
  <c r="H46" i="4"/>
  <c r="H95" i="4"/>
  <c r="H91" i="4"/>
  <c r="H68" i="4"/>
  <c r="E40" i="4"/>
  <c r="E35" i="4"/>
  <c r="E29" i="4"/>
  <c r="I95" i="4"/>
  <c r="I91" i="4"/>
  <c r="I68" i="4"/>
  <c r="F40" i="4"/>
  <c r="F35" i="4"/>
  <c r="F29" i="4"/>
  <c r="I46" i="4"/>
  <c r="M95" i="4"/>
  <c r="M91" i="4"/>
  <c r="M68" i="4"/>
  <c r="J40" i="4"/>
  <c r="J35" i="4"/>
  <c r="J29" i="4"/>
  <c r="M46" i="4"/>
  <c r="U95" i="4"/>
  <c r="U91" i="4"/>
  <c r="U68" i="4"/>
  <c r="R40" i="4"/>
  <c r="R35" i="4"/>
  <c r="R29" i="4"/>
  <c r="U46" i="4"/>
  <c r="D358" i="3"/>
  <c r="D357" i="3"/>
  <c r="D356" i="3"/>
  <c r="D355" i="3"/>
  <c r="D354" i="3"/>
  <c r="G358" i="3"/>
  <c r="G357" i="3"/>
  <c r="G356" i="3"/>
  <c r="G355" i="3"/>
  <c r="G354" i="3"/>
  <c r="I358" i="3"/>
  <c r="I357" i="3"/>
  <c r="I356" i="3"/>
  <c r="I355" i="3"/>
  <c r="I354" i="3"/>
  <c r="I353" i="3"/>
  <c r="I352" i="3"/>
  <c r="I351" i="3"/>
  <c r="I350" i="3"/>
  <c r="I349" i="3"/>
  <c r="K358" i="3"/>
  <c r="K357" i="3"/>
  <c r="K356" i="3"/>
  <c r="K355" i="3"/>
  <c r="K354" i="3"/>
  <c r="K353" i="3"/>
  <c r="K352" i="3"/>
  <c r="K351" i="3"/>
  <c r="K350" i="3"/>
  <c r="K349" i="3"/>
  <c r="M358" i="3"/>
  <c r="M357" i="3"/>
  <c r="M356" i="3"/>
  <c r="M355" i="3"/>
  <c r="M354" i="3"/>
  <c r="M353" i="3"/>
  <c r="M352" i="3"/>
  <c r="M351" i="3"/>
  <c r="M350" i="3"/>
  <c r="M349" i="3"/>
  <c r="O358" i="3"/>
  <c r="O357" i="3"/>
  <c r="O356" i="3"/>
  <c r="O355" i="3"/>
  <c r="O354" i="3"/>
  <c r="O353" i="3"/>
  <c r="O352" i="3"/>
  <c r="O351" i="3"/>
  <c r="O350" i="3"/>
  <c r="O349" i="3"/>
  <c r="Q358" i="3"/>
  <c r="Q357" i="3"/>
  <c r="Q356" i="3"/>
  <c r="Q355" i="3"/>
  <c r="Q354" i="3"/>
  <c r="Q353" i="3"/>
  <c r="Q352" i="3"/>
  <c r="Q351" i="3"/>
  <c r="Q350" i="3"/>
  <c r="Q349" i="3"/>
  <c r="E358" i="3"/>
  <c r="E357" i="3"/>
  <c r="E356" i="3"/>
  <c r="E355" i="3"/>
  <c r="E354" i="3"/>
  <c r="F358" i="3"/>
  <c r="F357" i="3"/>
  <c r="F356" i="3"/>
  <c r="F355" i="3"/>
  <c r="F354" i="3"/>
  <c r="H358" i="3"/>
  <c r="H357" i="3"/>
  <c r="H356" i="3"/>
  <c r="H355" i="3"/>
  <c r="H354" i="3"/>
  <c r="H353" i="3"/>
  <c r="H352" i="3"/>
  <c r="H351" i="3"/>
  <c r="H350" i="3"/>
  <c r="H349" i="3"/>
  <c r="J358" i="3"/>
  <c r="J357" i="3"/>
  <c r="J356" i="3"/>
  <c r="J355" i="3"/>
  <c r="J354" i="3"/>
  <c r="J353" i="3"/>
  <c r="J352" i="3"/>
  <c r="J351" i="3"/>
  <c r="J350" i="3"/>
  <c r="J349" i="3"/>
  <c r="L358" i="3"/>
  <c r="L357" i="3"/>
  <c r="L356" i="3"/>
  <c r="L355" i="3"/>
  <c r="L354" i="3"/>
  <c r="L353" i="3"/>
  <c r="L352" i="3"/>
  <c r="L351" i="3"/>
  <c r="L350" i="3"/>
  <c r="L349" i="3"/>
  <c r="N358" i="3"/>
  <c r="N357" i="3"/>
  <c r="N356" i="3"/>
  <c r="N355" i="3"/>
  <c r="N354" i="3"/>
  <c r="N353" i="3"/>
  <c r="N352" i="3"/>
  <c r="N351" i="3"/>
  <c r="N350" i="3"/>
  <c r="N349" i="3"/>
  <c r="P358" i="3"/>
  <c r="P357" i="3"/>
  <c r="P356" i="3"/>
  <c r="P355" i="3"/>
  <c r="P354" i="3"/>
  <c r="P353" i="3"/>
  <c r="P352" i="3"/>
  <c r="P351" i="3"/>
  <c r="P350" i="3"/>
  <c r="P349" i="3"/>
  <c r="R358" i="3"/>
  <c r="R357" i="3"/>
  <c r="R356" i="3"/>
  <c r="R355" i="3"/>
  <c r="R354" i="3"/>
  <c r="R353" i="3"/>
  <c r="R352" i="3"/>
  <c r="R351" i="3"/>
  <c r="R350" i="3"/>
  <c r="R349" i="3"/>
  <c r="F518" i="3"/>
  <c r="F386" i="3"/>
  <c r="F376" i="3"/>
  <c r="J518" i="3"/>
  <c r="J386" i="3"/>
  <c r="J376" i="3"/>
  <c r="N518" i="3"/>
  <c r="N386" i="3"/>
  <c r="N376" i="3"/>
  <c r="P518" i="3"/>
  <c r="P386" i="3"/>
  <c r="P376" i="3"/>
  <c r="D376" i="3"/>
  <c r="D386" i="3"/>
  <c r="G518" i="3"/>
  <c r="G376" i="3"/>
  <c r="G386" i="3"/>
  <c r="I518" i="3"/>
  <c r="I376" i="3"/>
  <c r="I386" i="3"/>
  <c r="K518" i="3"/>
  <c r="K376" i="3"/>
  <c r="K386" i="3"/>
  <c r="M518" i="3"/>
  <c r="M376" i="3"/>
  <c r="M386" i="3"/>
  <c r="O518" i="3"/>
  <c r="O376" i="3"/>
  <c r="O386" i="3"/>
  <c r="Q518" i="3"/>
  <c r="Q376" i="3"/>
  <c r="Q386" i="3"/>
  <c r="E518" i="3"/>
  <c r="E376" i="3"/>
  <c r="E386" i="3"/>
  <c r="H518" i="3"/>
  <c r="H386" i="3"/>
  <c r="H376" i="3"/>
  <c r="L518" i="3"/>
  <c r="L386" i="3"/>
  <c r="L376" i="3"/>
  <c r="R518" i="3"/>
  <c r="R386" i="3"/>
  <c r="R376" i="3"/>
  <c r="D517" i="3"/>
  <c r="D518" i="3"/>
  <c r="G522" i="3"/>
  <c r="G517" i="3"/>
  <c r="I522" i="3"/>
  <c r="I517" i="3"/>
  <c r="K522" i="3"/>
  <c r="K517" i="3"/>
  <c r="M522" i="3"/>
  <c r="M517" i="3"/>
  <c r="O522" i="3"/>
  <c r="O517" i="3"/>
  <c r="Q522" i="3"/>
  <c r="Q517" i="3"/>
  <c r="E522" i="3"/>
  <c r="E517" i="3"/>
  <c r="F522" i="3"/>
  <c r="F517" i="3"/>
  <c r="H522" i="3"/>
  <c r="H517" i="3"/>
  <c r="J522" i="3"/>
  <c r="J517" i="3"/>
  <c r="L522" i="3"/>
  <c r="L517" i="3"/>
  <c r="N522" i="3"/>
  <c r="N517" i="3"/>
  <c r="P522" i="3"/>
  <c r="P517" i="3"/>
  <c r="R522" i="3"/>
  <c r="R517" i="3"/>
  <c r="D522" i="3"/>
  <c r="H527" i="3"/>
  <c r="H509" i="3"/>
  <c r="H508" i="3" s="1"/>
  <c r="D527" i="3"/>
  <c r="G527" i="3"/>
  <c r="I527" i="3"/>
  <c r="I509" i="3"/>
  <c r="I508" i="3" s="1"/>
  <c r="K527" i="3"/>
  <c r="K509" i="3"/>
  <c r="K508" i="3" s="1"/>
  <c r="M527" i="3"/>
  <c r="M509" i="3"/>
  <c r="M508" i="3" s="1"/>
  <c r="O527" i="3"/>
  <c r="O509" i="3"/>
  <c r="O508" i="3" s="1"/>
  <c r="Q527" i="3"/>
  <c r="Q509" i="3"/>
  <c r="Q508" i="3" s="1"/>
  <c r="E527" i="3"/>
  <c r="F527" i="3"/>
  <c r="J527" i="3"/>
  <c r="J509" i="3"/>
  <c r="J508" i="3" s="1"/>
  <c r="L527" i="3"/>
  <c r="L509" i="3"/>
  <c r="L508" i="3" s="1"/>
  <c r="N527" i="3"/>
  <c r="N509" i="3"/>
  <c r="N508" i="3" s="1"/>
  <c r="P527" i="3"/>
  <c r="P509" i="3"/>
  <c r="P508" i="3" s="1"/>
  <c r="R527" i="3"/>
  <c r="R509" i="3"/>
  <c r="R508" i="3" s="1"/>
  <c r="D507" i="3"/>
  <c r="D503" i="3"/>
  <c r="G503" i="3"/>
  <c r="G507" i="3"/>
  <c r="G499" i="3"/>
  <c r="G427" i="3"/>
  <c r="I503" i="3"/>
  <c r="I507" i="3"/>
  <c r="I499" i="3"/>
  <c r="I427" i="3"/>
  <c r="K503" i="3"/>
  <c r="K507" i="3"/>
  <c r="K499" i="3"/>
  <c r="K427" i="3"/>
  <c r="M503" i="3"/>
  <c r="M507" i="3"/>
  <c r="M499" i="3"/>
  <c r="M427" i="3"/>
  <c r="O503" i="3"/>
  <c r="O507" i="3"/>
  <c r="O499" i="3"/>
  <c r="O427" i="3"/>
  <c r="Q503" i="3"/>
  <c r="Q507" i="3"/>
  <c r="Q499" i="3"/>
  <c r="Q427" i="3"/>
  <c r="E503" i="3"/>
  <c r="E507" i="3"/>
  <c r="E499" i="3"/>
  <c r="E427" i="3"/>
  <c r="F507" i="3"/>
  <c r="F499" i="3"/>
  <c r="F503" i="3"/>
  <c r="F427" i="3"/>
  <c r="H507" i="3"/>
  <c r="H499" i="3"/>
  <c r="H503" i="3"/>
  <c r="H427" i="3"/>
  <c r="J507" i="3"/>
  <c r="J499" i="3"/>
  <c r="J503" i="3"/>
  <c r="J427" i="3"/>
  <c r="L507" i="3"/>
  <c r="L499" i="3"/>
  <c r="L503" i="3"/>
  <c r="L427" i="3"/>
  <c r="N507" i="3"/>
  <c r="N499" i="3"/>
  <c r="N503" i="3"/>
  <c r="N427" i="3"/>
  <c r="P507" i="3"/>
  <c r="P499" i="3"/>
  <c r="P503" i="3"/>
  <c r="P427" i="3"/>
  <c r="R507" i="3"/>
  <c r="R503" i="3"/>
  <c r="G486" i="3"/>
  <c r="G485" i="3"/>
  <c r="G476" i="3"/>
  <c r="G471" i="3"/>
  <c r="G463" i="3"/>
  <c r="G483" i="3"/>
  <c r="G462" i="3"/>
  <c r="G460" i="3"/>
  <c r="G433" i="3"/>
  <c r="G431" i="3"/>
  <c r="G402" i="3"/>
  <c r="G453" i="3"/>
  <c r="G432" i="3"/>
  <c r="G424" i="3"/>
  <c r="G228" i="3"/>
  <c r="G209" i="3"/>
  <c r="I486" i="3"/>
  <c r="I485" i="3"/>
  <c r="I476" i="3"/>
  <c r="I471" i="3"/>
  <c r="I463" i="3"/>
  <c r="I483" i="3"/>
  <c r="I462" i="3"/>
  <c r="I460" i="3"/>
  <c r="I454" i="3"/>
  <c r="I433" i="3"/>
  <c r="I431" i="3"/>
  <c r="I402" i="3"/>
  <c r="I453" i="3"/>
  <c r="I434" i="3"/>
  <c r="I432" i="3"/>
  <c r="I424" i="3"/>
  <c r="I228" i="3"/>
  <c r="I209" i="3"/>
  <c r="K486" i="3"/>
  <c r="K485" i="3"/>
  <c r="K476" i="3"/>
  <c r="K471" i="3"/>
  <c r="K463" i="3"/>
  <c r="K483" i="3"/>
  <c r="K462" i="3"/>
  <c r="K460" i="3"/>
  <c r="K454" i="3"/>
  <c r="K433" i="3"/>
  <c r="K431" i="3"/>
  <c r="K402" i="3"/>
  <c r="K453" i="3"/>
  <c r="K434" i="3"/>
  <c r="K432" i="3"/>
  <c r="K424" i="3"/>
  <c r="K228" i="3"/>
  <c r="K209" i="3"/>
  <c r="M486" i="3"/>
  <c r="M485" i="3"/>
  <c r="M476" i="3"/>
  <c r="M471" i="3"/>
  <c r="M463" i="3"/>
  <c r="M483" i="3"/>
  <c r="M462" i="3"/>
  <c r="M460" i="3"/>
  <c r="M454" i="3"/>
  <c r="M433" i="3"/>
  <c r="M431" i="3"/>
  <c r="M402" i="3"/>
  <c r="M453" i="3"/>
  <c r="M434" i="3"/>
  <c r="M432" i="3"/>
  <c r="M424" i="3"/>
  <c r="M228" i="3"/>
  <c r="M209" i="3"/>
  <c r="O486" i="3"/>
  <c r="O485" i="3"/>
  <c r="O476" i="3"/>
  <c r="O471" i="3"/>
  <c r="O463" i="3"/>
  <c r="O483" i="3"/>
  <c r="O462" i="3"/>
  <c r="O460" i="3"/>
  <c r="O454" i="3"/>
  <c r="O433" i="3"/>
  <c r="O431" i="3"/>
  <c r="O402" i="3"/>
  <c r="O453" i="3"/>
  <c r="O434" i="3"/>
  <c r="O432" i="3"/>
  <c r="O424" i="3"/>
  <c r="O228" i="3"/>
  <c r="O209" i="3"/>
  <c r="Q486" i="3"/>
  <c r="Q485" i="3"/>
  <c r="Q476" i="3"/>
  <c r="Q471" i="3"/>
  <c r="Q463" i="3"/>
  <c r="Q483" i="3"/>
  <c r="Q462" i="3"/>
  <c r="Q460" i="3"/>
  <c r="Q454" i="3"/>
  <c r="Q433" i="3"/>
  <c r="Q431" i="3"/>
  <c r="Q402" i="3"/>
  <c r="Q453" i="3"/>
  <c r="Q434" i="3"/>
  <c r="Q432" i="3"/>
  <c r="Q424" i="3"/>
  <c r="Q228" i="3"/>
  <c r="Q209" i="3"/>
  <c r="E486" i="3"/>
  <c r="E485" i="3"/>
  <c r="E476" i="3"/>
  <c r="E471" i="3"/>
  <c r="E463" i="3"/>
  <c r="E458" i="3"/>
  <c r="E483" i="3"/>
  <c r="E462" i="3"/>
  <c r="E460" i="3"/>
  <c r="E433" i="3"/>
  <c r="E431" i="3"/>
  <c r="E402" i="3"/>
  <c r="E453" i="3"/>
  <c r="E432" i="3"/>
  <c r="E424" i="3"/>
  <c r="E228" i="3"/>
  <c r="E209" i="3"/>
  <c r="D483" i="3"/>
  <c r="D486" i="3"/>
  <c r="D485" i="3"/>
  <c r="D476" i="3"/>
  <c r="D471" i="3"/>
  <c r="D432" i="3"/>
  <c r="D433" i="3"/>
  <c r="D460" i="3"/>
  <c r="D458" i="3"/>
  <c r="D453" i="3"/>
  <c r="D397" i="3"/>
  <c r="D463" i="3"/>
  <c r="D462" i="3"/>
  <c r="D431" i="3"/>
  <c r="D424" i="3"/>
  <c r="D228" i="3"/>
  <c r="D209" i="3"/>
  <c r="F483" i="3"/>
  <c r="F462" i="3"/>
  <c r="F460" i="3"/>
  <c r="F486" i="3"/>
  <c r="F485" i="3"/>
  <c r="F476" i="3"/>
  <c r="F471" i="3"/>
  <c r="F463" i="3"/>
  <c r="F458" i="3"/>
  <c r="F453" i="3"/>
  <c r="F432" i="3"/>
  <c r="F433" i="3"/>
  <c r="F431" i="3"/>
  <c r="F402" i="3"/>
  <c r="F424" i="3"/>
  <c r="F228" i="3"/>
  <c r="F209" i="3"/>
  <c r="H483" i="3"/>
  <c r="H462" i="3"/>
  <c r="H460" i="3"/>
  <c r="H486" i="3"/>
  <c r="H485" i="3"/>
  <c r="H476" i="3"/>
  <c r="H471" i="3"/>
  <c r="H463" i="3"/>
  <c r="H453" i="3"/>
  <c r="H434" i="3"/>
  <c r="H432" i="3"/>
  <c r="H454" i="3"/>
  <c r="H433" i="3"/>
  <c r="H431" i="3"/>
  <c r="H402" i="3"/>
  <c r="H424" i="3"/>
  <c r="H228" i="3"/>
  <c r="H209" i="3"/>
  <c r="J483" i="3"/>
  <c r="J462" i="3"/>
  <c r="J460" i="3"/>
  <c r="J486" i="3"/>
  <c r="J485" i="3"/>
  <c r="J476" i="3"/>
  <c r="J471" i="3"/>
  <c r="J463" i="3"/>
  <c r="J453" i="3"/>
  <c r="J434" i="3"/>
  <c r="J432" i="3"/>
  <c r="J454" i="3"/>
  <c r="J433" i="3"/>
  <c r="J431" i="3"/>
  <c r="J402" i="3"/>
  <c r="J424" i="3"/>
  <c r="J228" i="3"/>
  <c r="J209" i="3"/>
  <c r="L483" i="3"/>
  <c r="L462" i="3"/>
  <c r="L460" i="3"/>
  <c r="L486" i="3"/>
  <c r="L485" i="3"/>
  <c r="L476" i="3"/>
  <c r="L471" i="3"/>
  <c r="L463" i="3"/>
  <c r="L453" i="3"/>
  <c r="L434" i="3"/>
  <c r="L432" i="3"/>
  <c r="L454" i="3"/>
  <c r="L433" i="3"/>
  <c r="L431" i="3"/>
  <c r="L402" i="3"/>
  <c r="L424" i="3"/>
  <c r="L228" i="3"/>
  <c r="L209" i="3"/>
  <c r="N483" i="3"/>
  <c r="N462" i="3"/>
  <c r="N460" i="3"/>
  <c r="N486" i="3"/>
  <c r="N485" i="3"/>
  <c r="N476" i="3"/>
  <c r="N471" i="3"/>
  <c r="N463" i="3"/>
  <c r="N453" i="3"/>
  <c r="N434" i="3"/>
  <c r="N432" i="3"/>
  <c r="N454" i="3"/>
  <c r="N433" i="3"/>
  <c r="N431" i="3"/>
  <c r="N402" i="3"/>
  <c r="N424" i="3"/>
  <c r="N228" i="3"/>
  <c r="N209" i="3"/>
  <c r="P483" i="3"/>
  <c r="P462" i="3"/>
  <c r="P460" i="3"/>
  <c r="P486" i="3"/>
  <c r="P485" i="3"/>
  <c r="P476" i="3"/>
  <c r="P471" i="3"/>
  <c r="P463" i="3"/>
  <c r="P453" i="3"/>
  <c r="P434" i="3"/>
  <c r="P432" i="3"/>
  <c r="P454" i="3"/>
  <c r="P433" i="3"/>
  <c r="P431" i="3"/>
  <c r="P402" i="3"/>
  <c r="P424" i="3"/>
  <c r="P228" i="3"/>
  <c r="P209" i="3"/>
  <c r="R483" i="3"/>
  <c r="R462" i="3"/>
  <c r="R460" i="3"/>
  <c r="R486" i="3"/>
  <c r="R485" i="3"/>
  <c r="R476" i="3"/>
  <c r="R471" i="3"/>
  <c r="R463" i="3"/>
  <c r="R453" i="3"/>
  <c r="R434" i="3"/>
  <c r="R432" i="3"/>
  <c r="R454" i="3"/>
  <c r="R433" i="3"/>
  <c r="R431" i="3"/>
  <c r="R424" i="3"/>
  <c r="R228" i="3"/>
  <c r="R209" i="3"/>
  <c r="F216" i="3"/>
  <c r="F397" i="3"/>
  <c r="H216" i="3"/>
  <c r="H397" i="3"/>
  <c r="J216" i="3"/>
  <c r="J397" i="3"/>
  <c r="L216" i="3"/>
  <c r="L397" i="3"/>
  <c r="N216" i="3"/>
  <c r="N397" i="3"/>
  <c r="P216" i="3"/>
  <c r="P397" i="3"/>
  <c r="R216" i="3"/>
  <c r="R397" i="3"/>
  <c r="G216" i="3"/>
  <c r="G397" i="3"/>
  <c r="I216" i="3"/>
  <c r="I397" i="3"/>
  <c r="K216" i="3"/>
  <c r="K397" i="3"/>
  <c r="M216" i="3"/>
  <c r="M397" i="3"/>
  <c r="O216" i="3"/>
  <c r="O397" i="3"/>
  <c r="Q216" i="3"/>
  <c r="Q397" i="3"/>
  <c r="E216" i="3"/>
  <c r="E397" i="3"/>
  <c r="F495" i="3"/>
  <c r="F448" i="3"/>
  <c r="F373" i="3"/>
  <c r="H495" i="3"/>
  <c r="H501" i="3" s="1"/>
  <c r="H448" i="3"/>
  <c r="H373" i="3"/>
  <c r="J495" i="3"/>
  <c r="J501" i="3" s="1"/>
  <c r="J448" i="3"/>
  <c r="J373" i="3"/>
  <c r="L495" i="3"/>
  <c r="L501" i="3" s="1"/>
  <c r="L448" i="3"/>
  <c r="L373" i="3"/>
  <c r="N495" i="3"/>
  <c r="N501" i="3" s="1"/>
  <c r="N448" i="3"/>
  <c r="N373" i="3"/>
  <c r="P495" i="3"/>
  <c r="P501" i="3" s="1"/>
  <c r="P448" i="3"/>
  <c r="P373" i="3"/>
  <c r="R495" i="3"/>
  <c r="R501" i="3" s="1"/>
  <c r="R448" i="3"/>
  <c r="R373" i="3"/>
  <c r="D495" i="3"/>
  <c r="D448" i="3"/>
  <c r="D373" i="3"/>
  <c r="G495" i="3"/>
  <c r="G448" i="3"/>
  <c r="G373" i="3"/>
  <c r="I495" i="3"/>
  <c r="I501" i="3" s="1"/>
  <c r="I448" i="3"/>
  <c r="I373" i="3"/>
  <c r="K495" i="3"/>
  <c r="K501" i="3" s="1"/>
  <c r="K448" i="3"/>
  <c r="K373" i="3"/>
  <c r="M495" i="3"/>
  <c r="M501" i="3" s="1"/>
  <c r="M448" i="3"/>
  <c r="M373" i="3"/>
  <c r="O495" i="3"/>
  <c r="O501" i="3" s="1"/>
  <c r="O448" i="3"/>
  <c r="O373" i="3"/>
  <c r="Q495" i="3"/>
  <c r="Q501" i="3" s="1"/>
  <c r="Q448" i="3"/>
  <c r="Q373" i="3"/>
  <c r="E495" i="3"/>
  <c r="E448" i="3"/>
  <c r="E373" i="3"/>
  <c r="D395" i="3"/>
  <c r="F395" i="3"/>
  <c r="J395" i="3"/>
  <c r="J398" i="3" s="1"/>
  <c r="N395" i="3"/>
  <c r="N398" i="3" s="1"/>
  <c r="P395" i="3"/>
  <c r="P398" i="3" s="1"/>
  <c r="R395" i="3"/>
  <c r="R398" i="3" s="1"/>
  <c r="H395" i="3"/>
  <c r="H398" i="3" s="1"/>
  <c r="L395" i="3"/>
  <c r="L398" i="3" s="1"/>
  <c r="G395" i="3"/>
  <c r="I395" i="3"/>
  <c r="I398" i="3" s="1"/>
  <c r="K395" i="3"/>
  <c r="K398" i="3" s="1"/>
  <c r="M395" i="3"/>
  <c r="M398" i="3" s="1"/>
  <c r="O395" i="3"/>
  <c r="O398" i="3" s="1"/>
  <c r="Q395" i="3"/>
  <c r="Q398" i="3" s="1"/>
  <c r="E395" i="3"/>
  <c r="F365" i="3"/>
  <c r="J365" i="3"/>
  <c r="N365" i="3"/>
  <c r="D365" i="3"/>
  <c r="G365" i="3"/>
  <c r="I365" i="3"/>
  <c r="K365" i="3"/>
  <c r="M365" i="3"/>
  <c r="O365" i="3"/>
  <c r="Q365" i="3"/>
  <c r="E365" i="3"/>
  <c r="H365" i="3"/>
  <c r="L365" i="3"/>
  <c r="P365" i="3"/>
  <c r="R365" i="3"/>
  <c r="H329" i="3"/>
  <c r="I287" i="3"/>
  <c r="H318" i="3"/>
  <c r="H311" i="3"/>
  <c r="H303" i="3"/>
  <c r="H301" i="3"/>
  <c r="I273" i="3"/>
  <c r="L329" i="3"/>
  <c r="L303" i="3"/>
  <c r="M287" i="3"/>
  <c r="L318" i="3"/>
  <c r="L311" i="3"/>
  <c r="L301" i="3"/>
  <c r="M273" i="3"/>
  <c r="D329" i="3"/>
  <c r="E287" i="3"/>
  <c r="D318" i="3"/>
  <c r="D311" i="3"/>
  <c r="D301" i="3"/>
  <c r="E273" i="3"/>
  <c r="G318" i="3"/>
  <c r="G311" i="3"/>
  <c r="G301" i="3"/>
  <c r="G329" i="3"/>
  <c r="H287" i="3"/>
  <c r="H273" i="3"/>
  <c r="I318" i="3"/>
  <c r="I311" i="3"/>
  <c r="I301" i="3"/>
  <c r="I329" i="3"/>
  <c r="I303" i="3"/>
  <c r="J287" i="3"/>
  <c r="J273" i="3"/>
  <c r="K318" i="3"/>
  <c r="K311" i="3"/>
  <c r="K301" i="3"/>
  <c r="K329" i="3"/>
  <c r="K303" i="3"/>
  <c r="L287" i="3"/>
  <c r="L273" i="3"/>
  <c r="M318" i="3"/>
  <c r="M311" i="3"/>
  <c r="M301" i="3"/>
  <c r="M329" i="3"/>
  <c r="M303" i="3"/>
  <c r="N287" i="3"/>
  <c r="N273" i="3"/>
  <c r="O318" i="3"/>
  <c r="O311" i="3"/>
  <c r="O301" i="3"/>
  <c r="O329" i="3"/>
  <c r="O303" i="3"/>
  <c r="P287" i="3"/>
  <c r="P273" i="3"/>
  <c r="Q318" i="3"/>
  <c r="Q311" i="3"/>
  <c r="Q301" i="3"/>
  <c r="Q329" i="3"/>
  <c r="Q303" i="3"/>
  <c r="R287" i="3"/>
  <c r="R273" i="3"/>
  <c r="E318" i="3"/>
  <c r="E311" i="3"/>
  <c r="E301" i="3"/>
  <c r="E329" i="3"/>
  <c r="F287" i="3"/>
  <c r="F273" i="3"/>
  <c r="F329" i="3"/>
  <c r="G287" i="3"/>
  <c r="F318" i="3"/>
  <c r="F311" i="3"/>
  <c r="F301" i="3"/>
  <c r="G273" i="3"/>
  <c r="J329" i="3"/>
  <c r="J303" i="3"/>
  <c r="K287" i="3"/>
  <c r="J318" i="3"/>
  <c r="J311" i="3"/>
  <c r="J301" i="3"/>
  <c r="K273" i="3"/>
  <c r="N329" i="3"/>
  <c r="N303" i="3"/>
  <c r="O287" i="3"/>
  <c r="N318" i="3"/>
  <c r="N311" i="3"/>
  <c r="N301" i="3"/>
  <c r="O273" i="3"/>
  <c r="P329" i="3"/>
  <c r="P303" i="3"/>
  <c r="Q287" i="3"/>
  <c r="P318" i="3"/>
  <c r="P311" i="3"/>
  <c r="P301" i="3"/>
  <c r="Q273" i="3"/>
  <c r="R329" i="3"/>
  <c r="R303" i="3"/>
  <c r="S287" i="3"/>
  <c r="R318" i="3"/>
  <c r="R311" i="3"/>
  <c r="R301" i="3"/>
  <c r="S273" i="3"/>
  <c r="D210" i="3"/>
  <c r="D211" i="3" s="1"/>
  <c r="D216" i="3"/>
  <c r="G210" i="3"/>
  <c r="G211" i="3" s="1"/>
  <c r="G212" i="3" s="1"/>
  <c r="I229" i="3"/>
  <c r="I210" i="3"/>
  <c r="I211" i="3" s="1"/>
  <c r="K229" i="3"/>
  <c r="K210" i="3"/>
  <c r="K211" i="3" s="1"/>
  <c r="K212" i="3" s="1"/>
  <c r="M229" i="3"/>
  <c r="M210" i="3"/>
  <c r="M211" i="3" s="1"/>
  <c r="O229" i="3"/>
  <c r="O210" i="3"/>
  <c r="O211" i="3" s="1"/>
  <c r="O212" i="3" s="1"/>
  <c r="Q229" i="3"/>
  <c r="Q210" i="3"/>
  <c r="Q211" i="3" s="1"/>
  <c r="E210" i="3"/>
  <c r="E211" i="3" s="1"/>
  <c r="F210" i="3"/>
  <c r="F211" i="3" s="1"/>
  <c r="H210" i="3"/>
  <c r="H211" i="3" s="1"/>
  <c r="H229" i="3"/>
  <c r="J210" i="3"/>
  <c r="J211" i="3" s="1"/>
  <c r="J229" i="3"/>
  <c r="L210" i="3"/>
  <c r="L211" i="3" s="1"/>
  <c r="L229" i="3"/>
  <c r="N210" i="3"/>
  <c r="N211" i="3" s="1"/>
  <c r="N229" i="3"/>
  <c r="P210" i="3"/>
  <c r="P211" i="3" s="1"/>
  <c r="P229" i="3"/>
  <c r="R210" i="3"/>
  <c r="R211" i="3" s="1"/>
  <c r="R229" i="3"/>
  <c r="I101" i="3"/>
  <c r="AM101" i="3"/>
  <c r="K101" i="3"/>
  <c r="AO101" i="3"/>
  <c r="M101" i="3"/>
  <c r="AQ101" i="3"/>
  <c r="O101" i="3"/>
  <c r="AS101" i="3"/>
  <c r="Q101" i="3"/>
  <c r="AU101" i="3"/>
  <c r="S101" i="3"/>
  <c r="AW101" i="3"/>
  <c r="U101" i="3"/>
  <c r="AY101" i="3"/>
  <c r="G101" i="3"/>
  <c r="AK101" i="3"/>
  <c r="J101" i="3"/>
  <c r="AN101" i="3"/>
  <c r="L101" i="3"/>
  <c r="AP101" i="3"/>
  <c r="N101" i="3"/>
  <c r="AR101" i="3"/>
  <c r="P101" i="3"/>
  <c r="AT101" i="3"/>
  <c r="R101" i="3"/>
  <c r="AV101" i="3"/>
  <c r="T101" i="3"/>
  <c r="AX101" i="3"/>
  <c r="H101" i="3"/>
  <c r="AL101" i="3"/>
  <c r="F186" i="3"/>
  <c r="H186" i="3"/>
  <c r="J186" i="3"/>
  <c r="L183" i="3"/>
  <c r="L186" i="3"/>
  <c r="L184" i="3"/>
  <c r="L189" i="3" s="1"/>
  <c r="N183" i="3"/>
  <c r="N186" i="3"/>
  <c r="N184" i="3"/>
  <c r="N189" i="3" s="1"/>
  <c r="P183" i="3"/>
  <c r="P186" i="3"/>
  <c r="P184" i="3"/>
  <c r="P189" i="3" s="1"/>
  <c r="R183" i="3"/>
  <c r="R186" i="3"/>
  <c r="R184" i="3"/>
  <c r="R189" i="3" s="1"/>
  <c r="D186" i="3"/>
  <c r="G186" i="3"/>
  <c r="I186" i="3"/>
  <c r="K184" i="3"/>
  <c r="K189" i="3" s="1"/>
  <c r="K183" i="3"/>
  <c r="K186" i="3"/>
  <c r="M184" i="3"/>
  <c r="M189" i="3" s="1"/>
  <c r="M183" i="3"/>
  <c r="M186" i="3"/>
  <c r="O184" i="3"/>
  <c r="O189" i="3" s="1"/>
  <c r="O183" i="3"/>
  <c r="O186" i="3"/>
  <c r="Q184" i="3"/>
  <c r="Q189" i="3" s="1"/>
  <c r="Q183" i="3"/>
  <c r="Q186" i="3"/>
  <c r="E186" i="3"/>
  <c r="AM128" i="3"/>
  <c r="AO128" i="3"/>
  <c r="AQ128" i="3"/>
  <c r="AS128" i="3"/>
  <c r="AU128" i="3"/>
  <c r="AW128" i="3"/>
  <c r="AY128" i="3"/>
  <c r="AK128" i="3"/>
  <c r="AN128" i="3"/>
  <c r="AP128" i="3"/>
  <c r="AR128" i="3"/>
  <c r="AT128" i="3"/>
  <c r="AV128" i="3"/>
  <c r="AX128" i="3"/>
  <c r="AL128" i="3"/>
  <c r="F347" i="3"/>
  <c r="F259" i="3"/>
  <c r="F246" i="3"/>
  <c r="F233" i="3"/>
  <c r="F214" i="3"/>
  <c r="F198" i="3"/>
  <c r="F353" i="3"/>
  <c r="F349" i="3"/>
  <c r="F350" i="3"/>
  <c r="H347" i="3"/>
  <c r="H259" i="3"/>
  <c r="H246" i="3"/>
  <c r="H233" i="3"/>
  <c r="H214" i="3"/>
  <c r="H198" i="3"/>
  <c r="J347" i="3"/>
  <c r="J259" i="3"/>
  <c r="J246" i="3"/>
  <c r="J233" i="3"/>
  <c r="J214" i="3"/>
  <c r="J198" i="3"/>
  <c r="L347" i="3"/>
  <c r="L259" i="3"/>
  <c r="L246" i="3"/>
  <c r="L233" i="3"/>
  <c r="L214" i="3"/>
  <c r="L198" i="3"/>
  <c r="N347" i="3"/>
  <c r="N259" i="3"/>
  <c r="N246" i="3"/>
  <c r="N233" i="3"/>
  <c r="N214" i="3"/>
  <c r="N198" i="3"/>
  <c r="P347" i="3"/>
  <c r="P259" i="3"/>
  <c r="P246" i="3"/>
  <c r="P233" i="3"/>
  <c r="P214" i="3"/>
  <c r="P198" i="3"/>
  <c r="R347" i="3"/>
  <c r="R259" i="3"/>
  <c r="R246" i="3"/>
  <c r="R233" i="3"/>
  <c r="R214" i="3"/>
  <c r="R198" i="3"/>
  <c r="D347" i="3"/>
  <c r="D259" i="3"/>
  <c r="D246" i="3"/>
  <c r="D233" i="3"/>
  <c r="D214" i="3"/>
  <c r="D198" i="3"/>
  <c r="D353" i="3"/>
  <c r="D351" i="3"/>
  <c r="D349" i="3"/>
  <c r="D352" i="3"/>
  <c r="G347" i="3"/>
  <c r="G259" i="3"/>
  <c r="G246" i="3"/>
  <c r="G233" i="3"/>
  <c r="G214" i="3"/>
  <c r="G352" i="3"/>
  <c r="G350" i="3"/>
  <c r="G198" i="3"/>
  <c r="G351" i="3"/>
  <c r="I347" i="3"/>
  <c r="I259" i="3"/>
  <c r="I246" i="3"/>
  <c r="I233" i="3"/>
  <c r="I214" i="3"/>
  <c r="I198" i="3"/>
  <c r="K347" i="3"/>
  <c r="K259" i="3"/>
  <c r="K246" i="3"/>
  <c r="K233" i="3"/>
  <c r="K214" i="3"/>
  <c r="K198" i="3"/>
  <c r="M347" i="3"/>
  <c r="M259" i="3"/>
  <c r="M246" i="3"/>
  <c r="M233" i="3"/>
  <c r="M214" i="3"/>
  <c r="M198" i="3"/>
  <c r="O347" i="3"/>
  <c r="O259" i="3"/>
  <c r="O246" i="3"/>
  <c r="O233" i="3"/>
  <c r="O214" i="3"/>
  <c r="O198" i="3"/>
  <c r="Q347" i="3"/>
  <c r="Q259" i="3"/>
  <c r="Q246" i="3"/>
  <c r="Q233" i="3"/>
  <c r="Q214" i="3"/>
  <c r="Q198" i="3"/>
  <c r="E347" i="3"/>
  <c r="E259" i="3"/>
  <c r="E246" i="3"/>
  <c r="E233" i="3"/>
  <c r="E214" i="3"/>
  <c r="E352" i="3"/>
  <c r="E198" i="3"/>
  <c r="E353" i="3"/>
  <c r="E351" i="3"/>
  <c r="E349" i="3"/>
  <c r="M128" i="3"/>
  <c r="K128" i="3"/>
  <c r="H128" i="3"/>
  <c r="D173" i="3"/>
  <c r="D191" i="3"/>
  <c r="G124" i="3"/>
  <c r="AN79" i="3"/>
  <c r="G173" i="3"/>
  <c r="J124" i="3"/>
  <c r="G191" i="3"/>
  <c r="AP79" i="3"/>
  <c r="I173" i="3"/>
  <c r="I191" i="3"/>
  <c r="L124" i="3"/>
  <c r="K191" i="3"/>
  <c r="AR79" i="3"/>
  <c r="K173" i="3"/>
  <c r="N124" i="3"/>
  <c r="N128" i="3"/>
  <c r="AT79" i="3"/>
  <c r="M191" i="3"/>
  <c r="P128" i="3"/>
  <c r="M173" i="3"/>
  <c r="P124" i="3"/>
  <c r="AV79" i="3"/>
  <c r="O173" i="3"/>
  <c r="O191" i="3"/>
  <c r="R124" i="3"/>
  <c r="R128" i="3"/>
  <c r="T128" i="3"/>
  <c r="Q173" i="3"/>
  <c r="Q191" i="3"/>
  <c r="T124" i="3"/>
  <c r="AX79" i="3"/>
  <c r="F191" i="3"/>
  <c r="F173" i="3"/>
  <c r="AM79" i="3"/>
  <c r="I124" i="3"/>
  <c r="H173" i="3"/>
  <c r="K124" i="3"/>
  <c r="H191" i="3"/>
  <c r="AO79" i="3"/>
  <c r="J173" i="3"/>
  <c r="J191" i="3"/>
  <c r="M124" i="3"/>
  <c r="AQ79" i="3"/>
  <c r="AS79" i="3"/>
  <c r="L173" i="3"/>
  <c r="L191" i="3"/>
  <c r="O124" i="3"/>
  <c r="O128" i="3"/>
  <c r="N173" i="3"/>
  <c r="N191" i="3"/>
  <c r="Q124" i="3"/>
  <c r="Q128" i="3"/>
  <c r="AU79" i="3"/>
  <c r="P191" i="3"/>
  <c r="P173" i="3"/>
  <c r="AW79" i="3"/>
  <c r="S128" i="3"/>
  <c r="S124" i="3"/>
  <c r="R191" i="3"/>
  <c r="AY79" i="3"/>
  <c r="U128" i="3"/>
  <c r="R173" i="3"/>
  <c r="U124" i="3"/>
  <c r="E173" i="3"/>
  <c r="E191" i="3"/>
  <c r="AL79" i="3"/>
  <c r="H124" i="3"/>
  <c r="AK79" i="3"/>
  <c r="G128" i="3"/>
  <c r="J128" i="3"/>
  <c r="L128" i="3"/>
  <c r="I128" i="3"/>
  <c r="AL87" i="3" l="1"/>
  <c r="AL86" i="3"/>
  <c r="AL85" i="3"/>
  <c r="AL84" i="3"/>
  <c r="AL83" i="3"/>
  <c r="AL82" i="3"/>
  <c r="D379" i="3"/>
  <c r="AL81" i="3"/>
  <c r="Q212" i="3"/>
  <c r="M212" i="3"/>
  <c r="I212" i="3"/>
  <c r="AO99" i="3"/>
  <c r="AO90" i="3"/>
  <c r="AP90" i="3" s="1"/>
  <c r="AP99" i="3"/>
  <c r="AN100" i="3"/>
  <c r="AN92" i="3"/>
  <c r="AN97" i="3"/>
  <c r="AN93" i="3"/>
  <c r="AN89" i="3"/>
  <c r="AN94" i="3"/>
  <c r="AQ99" i="3"/>
  <c r="AQ90" i="3"/>
  <c r="AO91" i="3"/>
  <c r="AP91" i="3" s="1"/>
  <c r="AO100" i="3"/>
  <c r="AO92" i="3"/>
  <c r="AP92" i="3" s="1"/>
  <c r="AO88" i="3"/>
  <c r="AP88" i="3" s="1"/>
  <c r="AN96" i="3"/>
  <c r="AN95" i="3"/>
  <c r="AN98" i="3"/>
  <c r="J212" i="3"/>
  <c r="N212" i="3"/>
  <c r="L212" i="3"/>
  <c r="H212" i="3"/>
  <c r="E212" i="3"/>
  <c r="F352" i="3"/>
  <c r="R212" i="3"/>
  <c r="P212" i="3"/>
  <c r="E350" i="3"/>
  <c r="G349" i="3"/>
  <c r="G353" i="3"/>
  <c r="D350" i="3"/>
  <c r="F351" i="3"/>
  <c r="F212" i="3"/>
  <c r="D212" i="3"/>
  <c r="E379" i="3"/>
  <c r="O379" i="3"/>
  <c r="K379" i="3"/>
  <c r="G379" i="3"/>
  <c r="Q379" i="3"/>
  <c r="M379" i="3"/>
  <c r="I379" i="3"/>
  <c r="G389" i="3"/>
  <c r="R502" i="3"/>
  <c r="P429" i="3"/>
  <c r="P502" i="3"/>
  <c r="N502" i="3"/>
  <c r="L429" i="3"/>
  <c r="L502" i="3"/>
  <c r="H429" i="3"/>
  <c r="Q429" i="3"/>
  <c r="O429" i="3"/>
  <c r="K429" i="3"/>
  <c r="I429" i="3"/>
  <c r="D389" i="3"/>
  <c r="R429" i="3"/>
  <c r="R379" i="3"/>
  <c r="R389" i="3"/>
  <c r="P379" i="3"/>
  <c r="P389" i="3"/>
  <c r="N429" i="3"/>
  <c r="N379" i="3"/>
  <c r="N389" i="3"/>
  <c r="L379" i="3"/>
  <c r="L389" i="3"/>
  <c r="J429" i="3"/>
  <c r="J379" i="3"/>
  <c r="J389" i="3"/>
  <c r="H379" i="3"/>
  <c r="H389" i="3"/>
  <c r="F379" i="3"/>
  <c r="F389" i="3"/>
  <c r="E389" i="3"/>
  <c r="Q502" i="3"/>
  <c r="Q389" i="3"/>
  <c r="O502" i="3"/>
  <c r="O389" i="3"/>
  <c r="M429" i="3"/>
  <c r="M502" i="3"/>
  <c r="M389" i="3"/>
  <c r="K502" i="3"/>
  <c r="K389" i="3"/>
  <c r="I389" i="3"/>
  <c r="L359" i="3"/>
  <c r="L361" i="3" s="1"/>
  <c r="K359" i="3"/>
  <c r="K360" i="3" s="1"/>
  <c r="D229" i="3"/>
  <c r="F229" i="3"/>
  <c r="E229" i="3"/>
  <c r="G229" i="3"/>
  <c r="H359" i="3"/>
  <c r="H360" i="3" s="1"/>
  <c r="R359" i="3"/>
  <c r="R361" i="3" s="1"/>
  <c r="P359" i="3"/>
  <c r="P360" i="3" s="1"/>
  <c r="N359" i="3"/>
  <c r="N361" i="3" s="1"/>
  <c r="J359" i="3"/>
  <c r="J361" i="3" s="1"/>
  <c r="J362" i="3" s="1"/>
  <c r="E341" i="3"/>
  <c r="E343" i="3" s="1"/>
  <c r="E344" i="3" s="1"/>
  <c r="Q359" i="3"/>
  <c r="Q361" i="3" s="1"/>
  <c r="M359" i="3"/>
  <c r="M361" i="3" s="1"/>
  <c r="D303" i="3"/>
  <c r="F303" i="3"/>
  <c r="R341" i="3"/>
  <c r="R342" i="3" s="1"/>
  <c r="N341" i="3"/>
  <c r="N342" i="3" s="1"/>
  <c r="Q341" i="3"/>
  <c r="Q342" i="3" s="1"/>
  <c r="O341" i="3"/>
  <c r="O342" i="3" s="1"/>
  <c r="O359" i="3"/>
  <c r="M341" i="3"/>
  <c r="M342" i="3" s="1"/>
  <c r="K341" i="3"/>
  <c r="I359" i="3"/>
  <c r="I361" i="3" s="1"/>
  <c r="D341" i="3"/>
  <c r="D342" i="3" s="1"/>
  <c r="H341" i="3"/>
  <c r="H343" i="3" s="1"/>
  <c r="H344" i="3" s="1"/>
  <c r="E303" i="3"/>
  <c r="G303" i="3"/>
  <c r="P341" i="3"/>
  <c r="P343" i="3" s="1"/>
  <c r="P344" i="3" s="1"/>
  <c r="J341" i="3"/>
  <c r="J342" i="3" s="1"/>
  <c r="F341" i="3"/>
  <c r="F342" i="3" s="1"/>
  <c r="I341" i="3"/>
  <c r="I343" i="3" s="1"/>
  <c r="I344" i="3" s="1"/>
  <c r="G341" i="3"/>
  <c r="G343" i="3" s="1"/>
  <c r="L341" i="3"/>
  <c r="K342" i="3"/>
  <c r="P324" i="3"/>
  <c r="P325" i="3" s="1"/>
  <c r="P321" i="3"/>
  <c r="P322" i="3" s="1"/>
  <c r="P323" i="3"/>
  <c r="J324" i="3"/>
  <c r="J325" i="3" s="1"/>
  <c r="J321" i="3"/>
  <c r="J322" i="3" s="1"/>
  <c r="J323" i="3"/>
  <c r="F324" i="3"/>
  <c r="F325" i="3" s="1"/>
  <c r="F321" i="3"/>
  <c r="F322" i="3" s="1"/>
  <c r="F323" i="3"/>
  <c r="E323" i="3"/>
  <c r="E324" i="3"/>
  <c r="E325" i="3" s="1"/>
  <c r="E321" i="3"/>
  <c r="E322" i="3" s="1"/>
  <c r="O323" i="3"/>
  <c r="O324" i="3"/>
  <c r="O325" i="3" s="1"/>
  <c r="O321" i="3"/>
  <c r="O322" i="3" s="1"/>
  <c r="K323" i="3"/>
  <c r="K324" i="3"/>
  <c r="K325" i="3" s="1"/>
  <c r="K321" i="3"/>
  <c r="K322" i="3" s="1"/>
  <c r="G323" i="3"/>
  <c r="G324" i="3"/>
  <c r="G325" i="3" s="1"/>
  <c r="G321" i="3"/>
  <c r="G322" i="3" s="1"/>
  <c r="D324" i="3"/>
  <c r="D325" i="3" s="1"/>
  <c r="D323" i="3"/>
  <c r="D321" i="3"/>
  <c r="D322" i="3" s="1"/>
  <c r="R324" i="3"/>
  <c r="R325" i="3" s="1"/>
  <c r="R321" i="3"/>
  <c r="R322" i="3" s="1"/>
  <c r="R323" i="3"/>
  <c r="N324" i="3"/>
  <c r="N325" i="3" s="1"/>
  <c r="N321" i="3"/>
  <c r="N322" i="3" s="1"/>
  <c r="N323" i="3"/>
  <c r="Q323" i="3"/>
  <c r="Q324" i="3"/>
  <c r="Q325" i="3" s="1"/>
  <c r="Q321" i="3"/>
  <c r="Q322" i="3" s="1"/>
  <c r="M323" i="3"/>
  <c r="M324" i="3"/>
  <c r="M325" i="3" s="1"/>
  <c r="M321" i="3"/>
  <c r="M322" i="3" s="1"/>
  <c r="I323" i="3"/>
  <c r="I324" i="3"/>
  <c r="I325" i="3" s="1"/>
  <c r="I321" i="3"/>
  <c r="I322" i="3" s="1"/>
  <c r="L324" i="3"/>
  <c r="L325" i="3" s="1"/>
  <c r="L321" i="3"/>
  <c r="L322" i="3" s="1"/>
  <c r="L323" i="3"/>
  <c r="H324" i="3"/>
  <c r="H325" i="3" s="1"/>
  <c r="H321" i="3"/>
  <c r="H322" i="3" s="1"/>
  <c r="H323" i="3"/>
  <c r="Q185" i="3"/>
  <c r="Q187" i="3" s="1"/>
  <c r="P188" i="3"/>
  <c r="L188" i="3"/>
  <c r="O185" i="3"/>
  <c r="O187" i="3" s="1"/>
  <c r="K185" i="3"/>
  <c r="K187" i="3" s="1"/>
  <c r="O188" i="3"/>
  <c r="M185" i="3"/>
  <c r="M187" i="3" s="1"/>
  <c r="K188" i="3"/>
  <c r="R188" i="3"/>
  <c r="N188" i="3"/>
  <c r="Q188" i="3"/>
  <c r="M188" i="3"/>
  <c r="R185" i="3"/>
  <c r="R187" i="3" s="1"/>
  <c r="N185" i="3"/>
  <c r="N187" i="3" s="1"/>
  <c r="P185" i="3"/>
  <c r="P187" i="3" s="1"/>
  <c r="L185" i="3"/>
  <c r="L187" i="3" s="1"/>
  <c r="AM87" i="3" l="1"/>
  <c r="AN87" i="3" s="1"/>
  <c r="AM86" i="3"/>
  <c r="AN86" i="3" s="1"/>
  <c r="AM85" i="3"/>
  <c r="AN85" i="3" s="1"/>
  <c r="AM84" i="3"/>
  <c r="AM83" i="3"/>
  <c r="AM82" i="3"/>
  <c r="AN82" i="3" s="1"/>
  <c r="E342" i="3"/>
  <c r="AM81" i="3"/>
  <c r="AN81" i="3" s="1"/>
  <c r="AQ92" i="3"/>
  <c r="AR92" i="3" s="1"/>
  <c r="AS92" i="3" s="1"/>
  <c r="AT92" i="3" s="1"/>
  <c r="AO95" i="3"/>
  <c r="AQ91" i="3"/>
  <c r="AR91" i="3" s="1"/>
  <c r="AP100" i="3"/>
  <c r="AR90" i="3"/>
  <c r="AO94" i="3"/>
  <c r="AO93" i="3"/>
  <c r="AQ100" i="3"/>
  <c r="AP95" i="3"/>
  <c r="AQ95" i="3" s="1"/>
  <c r="AO96" i="3"/>
  <c r="AP96" i="3" s="1"/>
  <c r="AQ88" i="3"/>
  <c r="AR99" i="3"/>
  <c r="AR100" i="3"/>
  <c r="AO82" i="3"/>
  <c r="AO98" i="3"/>
  <c r="AO97" i="3"/>
  <c r="AO89" i="3"/>
  <c r="AP89" i="3" s="1"/>
  <c r="AQ89" i="3" s="1"/>
  <c r="AS90" i="3"/>
  <c r="M360" i="3"/>
  <c r="M370" i="3" s="1"/>
  <c r="N360" i="3"/>
  <c r="N370" i="3" s="1"/>
  <c r="R360" i="3"/>
  <c r="R363" i="3" s="1"/>
  <c r="R478" i="3" s="1"/>
  <c r="K369" i="3"/>
  <c r="K381" i="3" s="1"/>
  <c r="K384" i="3" s="1"/>
  <c r="K391" i="3" s="1"/>
  <c r="L360" i="3"/>
  <c r="L363" i="3" s="1"/>
  <c r="L478" i="3" s="1"/>
  <c r="L430" i="3"/>
  <c r="P430" i="3"/>
  <c r="L362" i="3"/>
  <c r="L369" i="3"/>
  <c r="K430" i="3"/>
  <c r="M430" i="3"/>
  <c r="O430" i="3"/>
  <c r="Q430" i="3"/>
  <c r="N430" i="3"/>
  <c r="R430" i="3"/>
  <c r="AG303" i="3"/>
  <c r="L401" i="3"/>
  <c r="P401" i="3"/>
  <c r="O401" i="3"/>
  <c r="Q401" i="3"/>
  <c r="N401" i="3"/>
  <c r="R401" i="3"/>
  <c r="K401" i="3"/>
  <c r="M401" i="3"/>
  <c r="P342" i="3"/>
  <c r="P345" i="3" s="1"/>
  <c r="Q343" i="3"/>
  <c r="Q344" i="3" s="1"/>
  <c r="R343" i="3"/>
  <c r="R344" i="3" s="1"/>
  <c r="I360" i="3"/>
  <c r="I363" i="3" s="1"/>
  <c r="I478" i="3" s="1"/>
  <c r="M343" i="3"/>
  <c r="M344" i="3" s="1"/>
  <c r="L342" i="3"/>
  <c r="I342" i="3"/>
  <c r="I345" i="3" s="1"/>
  <c r="H342" i="3"/>
  <c r="H370" i="3" s="1"/>
  <c r="J343" i="3"/>
  <c r="J344" i="3" s="1"/>
  <c r="J367" i="3" s="1"/>
  <c r="L343" i="3"/>
  <c r="L344" i="3" s="1"/>
  <c r="L367" i="3" s="1"/>
  <c r="K343" i="3"/>
  <c r="K344" i="3" s="1"/>
  <c r="K361" i="3"/>
  <c r="K363" i="3" s="1"/>
  <c r="K478" i="3" s="1"/>
  <c r="P370" i="3"/>
  <c r="K370" i="3"/>
  <c r="Q369" i="3"/>
  <c r="J369" i="3"/>
  <c r="H369" i="3"/>
  <c r="R362" i="3"/>
  <c r="E345" i="3"/>
  <c r="M362" i="3"/>
  <c r="M371" i="3"/>
  <c r="Q362" i="3"/>
  <c r="Q367" i="3" s="1"/>
  <c r="N362" i="3"/>
  <c r="I362" i="3"/>
  <c r="I367" i="3" s="1"/>
  <c r="I371" i="3"/>
  <c r="G344" i="3"/>
  <c r="P369" i="3"/>
  <c r="N363" i="3"/>
  <c r="N478" i="3" s="1"/>
  <c r="D184" i="3"/>
  <c r="D189" i="3" s="1"/>
  <c r="H361" i="3"/>
  <c r="H371" i="3" s="1"/>
  <c r="G342" i="3"/>
  <c r="G345" i="3" s="1"/>
  <c r="Q360" i="3"/>
  <c r="Q370" i="3" s="1"/>
  <c r="F343" i="3"/>
  <c r="F344" i="3" s="1"/>
  <c r="J360" i="3"/>
  <c r="J370" i="3" s="1"/>
  <c r="P361" i="3"/>
  <c r="P371" i="3" s="1"/>
  <c r="D343" i="3"/>
  <c r="D344" i="3" s="1"/>
  <c r="O343" i="3"/>
  <c r="O344" i="3" s="1"/>
  <c r="N343" i="3"/>
  <c r="N371" i="3" s="1"/>
  <c r="I369" i="3"/>
  <c r="O369" i="3"/>
  <c r="M369" i="3"/>
  <c r="N369" i="3"/>
  <c r="R369" i="3"/>
  <c r="G359" i="3"/>
  <c r="G369" i="3" s="1"/>
  <c r="E359" i="3"/>
  <c r="E369" i="3" s="1"/>
  <c r="O360" i="3"/>
  <c r="O370" i="3" s="1"/>
  <c r="O361" i="3"/>
  <c r="D359" i="3"/>
  <c r="D361" i="3" s="1"/>
  <c r="F359" i="3"/>
  <c r="F369" i="3" s="1"/>
  <c r="F184" i="3"/>
  <c r="F189" i="3" s="1"/>
  <c r="I184" i="3"/>
  <c r="I189" i="3" s="1"/>
  <c r="G184" i="3"/>
  <c r="G189" i="3" s="1"/>
  <c r="J184" i="3"/>
  <c r="J189" i="3" s="1"/>
  <c r="H184" i="3"/>
  <c r="H189" i="3" s="1"/>
  <c r="E184" i="3"/>
  <c r="E189" i="3" s="1"/>
  <c r="F183" i="3"/>
  <c r="D183" i="3"/>
  <c r="D502" i="3" s="1"/>
  <c r="E183" i="3"/>
  <c r="E502" i="3" s="1"/>
  <c r="I183" i="3"/>
  <c r="I502" i="3" s="1"/>
  <c r="G183" i="3"/>
  <c r="G502" i="3" s="1"/>
  <c r="J183" i="3"/>
  <c r="J502" i="3" s="1"/>
  <c r="H183" i="3"/>
  <c r="H502" i="3" s="1"/>
  <c r="C163" i="3"/>
  <c r="C170" i="3"/>
  <c r="C145" i="3"/>
  <c r="C166" i="3"/>
  <c r="C135" i="3"/>
  <c r="C155" i="3"/>
  <c r="C158" i="3"/>
  <c r="C143" i="3"/>
  <c r="C154" i="3"/>
  <c r="C171" i="3"/>
  <c r="C148" i="3"/>
  <c r="C138" i="3"/>
  <c r="C137" i="3"/>
  <c r="C168" i="3"/>
  <c r="C147" i="3"/>
  <c r="C167" i="3"/>
  <c r="C134" i="3"/>
  <c r="C149" i="3"/>
  <c r="C140" i="3"/>
  <c r="C157" i="3"/>
  <c r="C152" i="3"/>
  <c r="C150" i="3"/>
  <c r="C159" i="3"/>
  <c r="C133" i="3"/>
  <c r="C141" i="3"/>
  <c r="C160" i="3"/>
  <c r="C146" i="3"/>
  <c r="C132" i="3"/>
  <c r="C142" i="3"/>
  <c r="C156" i="3"/>
  <c r="C144" i="3"/>
  <c r="C161" i="3"/>
  <c r="C162" i="3"/>
  <c r="C169" i="3"/>
  <c r="C139" i="3"/>
  <c r="C153" i="3"/>
  <c r="C165" i="3"/>
  <c r="C164" i="3"/>
  <c r="C136" i="3"/>
  <c r="AO85" i="3" l="1"/>
  <c r="AP85" i="3" s="1"/>
  <c r="AQ85" i="3" s="1"/>
  <c r="AO87" i="3"/>
  <c r="AO86" i="3"/>
  <c r="AN84" i="3"/>
  <c r="AN83" i="3"/>
  <c r="AO83" i="3" s="1"/>
  <c r="AP83" i="3" s="1"/>
  <c r="M363" i="3"/>
  <c r="M478" i="3" s="1"/>
  <c r="AO81" i="3"/>
  <c r="BN136" i="3"/>
  <c r="BL136" i="3"/>
  <c r="BJ136" i="3"/>
  <c r="BH136" i="3"/>
  <c r="BF136" i="3"/>
  <c r="BD136" i="3"/>
  <c r="BB136" i="3"/>
  <c r="AZ136" i="3"/>
  <c r="AX136" i="3"/>
  <c r="AV136" i="3"/>
  <c r="AT136" i="3"/>
  <c r="AR136" i="3"/>
  <c r="AP136" i="3"/>
  <c r="AN136" i="3"/>
  <c r="AL136" i="3"/>
  <c r="BM136" i="3"/>
  <c r="BK136" i="3"/>
  <c r="BI136" i="3"/>
  <c r="BG136" i="3"/>
  <c r="BE136" i="3"/>
  <c r="BC136" i="3"/>
  <c r="BA136" i="3"/>
  <c r="AY136" i="3"/>
  <c r="AW136" i="3"/>
  <c r="AU136" i="3"/>
  <c r="AS136" i="3"/>
  <c r="AQ136" i="3"/>
  <c r="AO136" i="3"/>
  <c r="AM136" i="3"/>
  <c r="AK136" i="3"/>
  <c r="BN139" i="3"/>
  <c r="BL139" i="3"/>
  <c r="BJ139" i="3"/>
  <c r="BH139" i="3"/>
  <c r="BF139" i="3"/>
  <c r="BD139" i="3"/>
  <c r="BB139" i="3"/>
  <c r="AZ139" i="3"/>
  <c r="AX139" i="3"/>
  <c r="AV139" i="3"/>
  <c r="AT139" i="3"/>
  <c r="AR139" i="3"/>
  <c r="AP139" i="3"/>
  <c r="AN139" i="3"/>
  <c r="AL139" i="3"/>
  <c r="BM139" i="3"/>
  <c r="BK139" i="3"/>
  <c r="BI139" i="3"/>
  <c r="BG139" i="3"/>
  <c r="BE139" i="3"/>
  <c r="BC139" i="3"/>
  <c r="BA139" i="3"/>
  <c r="AY139" i="3"/>
  <c r="AW139" i="3"/>
  <c r="AU139" i="3"/>
  <c r="AS139" i="3"/>
  <c r="AQ139" i="3"/>
  <c r="AO139" i="3"/>
  <c r="AM139" i="3"/>
  <c r="AK139" i="3"/>
  <c r="BN144" i="3"/>
  <c r="BL144" i="3"/>
  <c r="BJ144" i="3"/>
  <c r="BH144" i="3"/>
  <c r="BF144" i="3"/>
  <c r="BD144" i="3"/>
  <c r="BB144" i="3"/>
  <c r="AZ144" i="3"/>
  <c r="AX144" i="3"/>
  <c r="AV144" i="3"/>
  <c r="AT144" i="3"/>
  <c r="AR144" i="3"/>
  <c r="AP144" i="3"/>
  <c r="AN144" i="3"/>
  <c r="AL144" i="3"/>
  <c r="BK144" i="3"/>
  <c r="BG144" i="3"/>
  <c r="BC144" i="3"/>
  <c r="AY144" i="3"/>
  <c r="AU144" i="3"/>
  <c r="AQ144" i="3"/>
  <c r="AM144" i="3"/>
  <c r="BM144" i="3"/>
  <c r="BI144" i="3"/>
  <c r="BE144" i="3"/>
  <c r="BA144" i="3"/>
  <c r="AW144" i="3"/>
  <c r="AS144" i="3"/>
  <c r="AO144" i="3"/>
  <c r="AK144" i="3"/>
  <c r="BN142" i="3"/>
  <c r="BL142" i="3"/>
  <c r="BJ142" i="3"/>
  <c r="BH142" i="3"/>
  <c r="BF142" i="3"/>
  <c r="BD142" i="3"/>
  <c r="BB142" i="3"/>
  <c r="AZ142" i="3"/>
  <c r="AX142" i="3"/>
  <c r="AV142" i="3"/>
  <c r="AT142" i="3"/>
  <c r="AR142" i="3"/>
  <c r="AP142" i="3"/>
  <c r="AN142" i="3"/>
  <c r="AL142" i="3"/>
  <c r="BK142" i="3"/>
  <c r="BG142" i="3"/>
  <c r="BC142" i="3"/>
  <c r="AY142" i="3"/>
  <c r="AU142" i="3"/>
  <c r="AQ142" i="3"/>
  <c r="AM142" i="3"/>
  <c r="BM142" i="3"/>
  <c r="BI142" i="3"/>
  <c r="BE142" i="3"/>
  <c r="BA142" i="3"/>
  <c r="AW142" i="3"/>
  <c r="AS142" i="3"/>
  <c r="AO142" i="3"/>
  <c r="AK142" i="3"/>
  <c r="BN146" i="3"/>
  <c r="BL146" i="3"/>
  <c r="BJ146" i="3"/>
  <c r="BH146" i="3"/>
  <c r="BF146" i="3"/>
  <c r="BD146" i="3"/>
  <c r="BB146" i="3"/>
  <c r="AZ146" i="3"/>
  <c r="AX146" i="3"/>
  <c r="AV146" i="3"/>
  <c r="AT146" i="3"/>
  <c r="AR146" i="3"/>
  <c r="AP146" i="3"/>
  <c r="AN146" i="3"/>
  <c r="AL146" i="3"/>
  <c r="BK146" i="3"/>
  <c r="BG146" i="3"/>
  <c r="BC146" i="3"/>
  <c r="AY146" i="3"/>
  <c r="AU146" i="3"/>
  <c r="AQ146" i="3"/>
  <c r="AM146" i="3"/>
  <c r="BM146" i="3"/>
  <c r="BI146" i="3"/>
  <c r="BE146" i="3"/>
  <c r="BA146" i="3"/>
  <c r="AW146" i="3"/>
  <c r="AS146" i="3"/>
  <c r="AO146" i="3"/>
  <c r="AK146" i="3"/>
  <c r="BN141" i="3"/>
  <c r="BL141" i="3"/>
  <c r="BJ141" i="3"/>
  <c r="BH141" i="3"/>
  <c r="BF141" i="3"/>
  <c r="BD141" i="3"/>
  <c r="BM141" i="3"/>
  <c r="BI141" i="3"/>
  <c r="BE141" i="3"/>
  <c r="BB141" i="3"/>
  <c r="AZ141" i="3"/>
  <c r="AX141" i="3"/>
  <c r="AV141" i="3"/>
  <c r="AT141" i="3"/>
  <c r="AR141" i="3"/>
  <c r="AP141" i="3"/>
  <c r="AN141" i="3"/>
  <c r="AL141" i="3"/>
  <c r="BK141" i="3"/>
  <c r="BG141" i="3"/>
  <c r="BC141" i="3"/>
  <c r="BA141" i="3"/>
  <c r="AY141" i="3"/>
  <c r="AW141" i="3"/>
  <c r="AU141" i="3"/>
  <c r="AS141" i="3"/>
  <c r="AQ141" i="3"/>
  <c r="AO141" i="3"/>
  <c r="AM141" i="3"/>
  <c r="AK141" i="3"/>
  <c r="BN159" i="3"/>
  <c r="BL159" i="3"/>
  <c r="BJ159" i="3"/>
  <c r="BH159" i="3"/>
  <c r="BF159" i="3"/>
  <c r="BD159" i="3"/>
  <c r="BB159" i="3"/>
  <c r="AZ159" i="3"/>
  <c r="AX159" i="3"/>
  <c r="AV159" i="3"/>
  <c r="AT159" i="3"/>
  <c r="AR159" i="3"/>
  <c r="AP159" i="3"/>
  <c r="AN159" i="3"/>
  <c r="AL159" i="3"/>
  <c r="BK159" i="3"/>
  <c r="BG159" i="3"/>
  <c r="BC159" i="3"/>
  <c r="AY159" i="3"/>
  <c r="AU159" i="3"/>
  <c r="AQ159" i="3"/>
  <c r="AM159" i="3"/>
  <c r="BM159" i="3"/>
  <c r="BI159" i="3"/>
  <c r="BE159" i="3"/>
  <c r="BA159" i="3"/>
  <c r="AW159" i="3"/>
  <c r="AS159" i="3"/>
  <c r="AO159" i="3"/>
  <c r="AK159" i="3"/>
  <c r="BM152" i="3"/>
  <c r="BK152" i="3"/>
  <c r="BI152" i="3"/>
  <c r="BG152" i="3"/>
  <c r="BE152" i="3"/>
  <c r="BC152" i="3"/>
  <c r="BA152" i="3"/>
  <c r="AY152" i="3"/>
  <c r="AW152" i="3"/>
  <c r="AU152" i="3"/>
  <c r="AS152" i="3"/>
  <c r="AQ152" i="3"/>
  <c r="AO152" i="3"/>
  <c r="AM152" i="3"/>
  <c r="AK152" i="3"/>
  <c r="BN152" i="3"/>
  <c r="BL152" i="3"/>
  <c r="BJ152" i="3"/>
  <c r="BH152" i="3"/>
  <c r="BF152" i="3"/>
  <c r="BD152" i="3"/>
  <c r="BB152" i="3"/>
  <c r="AZ152" i="3"/>
  <c r="AX152" i="3"/>
  <c r="AV152" i="3"/>
  <c r="AT152" i="3"/>
  <c r="AR152" i="3"/>
  <c r="AP152" i="3"/>
  <c r="AN152" i="3"/>
  <c r="AL152" i="3"/>
  <c r="BN140" i="3"/>
  <c r="BL140" i="3"/>
  <c r="BJ140" i="3"/>
  <c r="BH140" i="3"/>
  <c r="BF140" i="3"/>
  <c r="BD140" i="3"/>
  <c r="BB140" i="3"/>
  <c r="AZ140" i="3"/>
  <c r="AX140" i="3"/>
  <c r="AV140" i="3"/>
  <c r="AT140" i="3"/>
  <c r="AR140" i="3"/>
  <c r="AP140" i="3"/>
  <c r="AN140" i="3"/>
  <c r="AL140" i="3"/>
  <c r="BM140" i="3"/>
  <c r="BK140" i="3"/>
  <c r="BI140" i="3"/>
  <c r="BG140" i="3"/>
  <c r="BE140" i="3"/>
  <c r="BC140" i="3"/>
  <c r="BA140" i="3"/>
  <c r="AY140" i="3"/>
  <c r="AW140" i="3"/>
  <c r="AU140" i="3"/>
  <c r="AS140" i="3"/>
  <c r="AQ140" i="3"/>
  <c r="AO140" i="3"/>
  <c r="AM140" i="3"/>
  <c r="AK140" i="3"/>
  <c r="BN134" i="3"/>
  <c r="BL134" i="3"/>
  <c r="BJ134" i="3"/>
  <c r="BH134" i="3"/>
  <c r="BF134" i="3"/>
  <c r="BD134" i="3"/>
  <c r="BB134" i="3"/>
  <c r="AZ134" i="3"/>
  <c r="AX134" i="3"/>
  <c r="AV134" i="3"/>
  <c r="AT134" i="3"/>
  <c r="AR134" i="3"/>
  <c r="AP134" i="3"/>
  <c r="AN134" i="3"/>
  <c r="AL134" i="3"/>
  <c r="BM134" i="3"/>
  <c r="BK134" i="3"/>
  <c r="BI134" i="3"/>
  <c r="BG134" i="3"/>
  <c r="BE134" i="3"/>
  <c r="BC134" i="3"/>
  <c r="BA134" i="3"/>
  <c r="AY134" i="3"/>
  <c r="AW134" i="3"/>
  <c r="AU134" i="3"/>
  <c r="AS134" i="3"/>
  <c r="AQ134" i="3"/>
  <c r="AO134" i="3"/>
  <c r="AM134" i="3"/>
  <c r="AK134" i="3"/>
  <c r="BM147" i="3"/>
  <c r="BK147" i="3"/>
  <c r="BI147" i="3"/>
  <c r="BG147" i="3"/>
  <c r="BE147" i="3"/>
  <c r="BC147" i="3"/>
  <c r="BA147" i="3"/>
  <c r="AY147" i="3"/>
  <c r="AW147" i="3"/>
  <c r="BN147" i="3"/>
  <c r="BL147" i="3"/>
  <c r="BJ147" i="3"/>
  <c r="BH147" i="3"/>
  <c r="BF147" i="3"/>
  <c r="BD147" i="3"/>
  <c r="BB147" i="3"/>
  <c r="AZ147" i="3"/>
  <c r="AX147" i="3"/>
  <c r="AV147" i="3"/>
  <c r="AT147" i="3"/>
  <c r="AR147" i="3"/>
  <c r="AP147" i="3"/>
  <c r="AN147" i="3"/>
  <c r="AL147" i="3"/>
  <c r="AS147" i="3"/>
  <c r="AO147" i="3"/>
  <c r="AK147" i="3"/>
  <c r="AU147" i="3"/>
  <c r="AQ147" i="3"/>
  <c r="AM147" i="3"/>
  <c r="BN137" i="3"/>
  <c r="BL137" i="3"/>
  <c r="BJ137" i="3"/>
  <c r="BH137" i="3"/>
  <c r="BF137" i="3"/>
  <c r="BD137" i="3"/>
  <c r="BB137" i="3"/>
  <c r="AZ137" i="3"/>
  <c r="AX137" i="3"/>
  <c r="AV137" i="3"/>
  <c r="AT137" i="3"/>
  <c r="AR137" i="3"/>
  <c r="AP137" i="3"/>
  <c r="AN137" i="3"/>
  <c r="AL137" i="3"/>
  <c r="BM137" i="3"/>
  <c r="BK137" i="3"/>
  <c r="BI137" i="3"/>
  <c r="BG137" i="3"/>
  <c r="BE137" i="3"/>
  <c r="BC137" i="3"/>
  <c r="BA137" i="3"/>
  <c r="AY137" i="3"/>
  <c r="AW137" i="3"/>
  <c r="AU137" i="3"/>
  <c r="AS137" i="3"/>
  <c r="AQ137" i="3"/>
  <c r="AO137" i="3"/>
  <c r="AM137" i="3"/>
  <c r="AK137" i="3"/>
  <c r="BM148" i="3"/>
  <c r="BK148" i="3"/>
  <c r="BI148" i="3"/>
  <c r="BG148" i="3"/>
  <c r="BE148" i="3"/>
  <c r="BC148" i="3"/>
  <c r="BA148" i="3"/>
  <c r="AY148" i="3"/>
  <c r="AW148" i="3"/>
  <c r="AU148" i="3"/>
  <c r="AS148" i="3"/>
  <c r="AQ148" i="3"/>
  <c r="AO148" i="3"/>
  <c r="AM148" i="3"/>
  <c r="AK148" i="3"/>
  <c r="BN148" i="3"/>
  <c r="BL148" i="3"/>
  <c r="BJ148" i="3"/>
  <c r="BH148" i="3"/>
  <c r="BF148" i="3"/>
  <c r="BD148" i="3"/>
  <c r="BB148" i="3"/>
  <c r="AZ148" i="3"/>
  <c r="AX148" i="3"/>
  <c r="AV148" i="3"/>
  <c r="AT148" i="3"/>
  <c r="AR148" i="3"/>
  <c r="AP148" i="3"/>
  <c r="AN148" i="3"/>
  <c r="AL148" i="3"/>
  <c r="BM154" i="3"/>
  <c r="BK154" i="3"/>
  <c r="BI154" i="3"/>
  <c r="BG154" i="3"/>
  <c r="BE154" i="3"/>
  <c r="BC154" i="3"/>
  <c r="BA154" i="3"/>
  <c r="AY154" i="3"/>
  <c r="AW154" i="3"/>
  <c r="AU154" i="3"/>
  <c r="AS154" i="3"/>
  <c r="AQ154" i="3"/>
  <c r="AO154" i="3"/>
  <c r="AM154" i="3"/>
  <c r="AK154" i="3"/>
  <c r="BN154" i="3"/>
  <c r="BL154" i="3"/>
  <c r="BJ154" i="3"/>
  <c r="BH154" i="3"/>
  <c r="BF154" i="3"/>
  <c r="BD154" i="3"/>
  <c r="BB154" i="3"/>
  <c r="AZ154" i="3"/>
  <c r="AX154" i="3"/>
  <c r="AV154" i="3"/>
  <c r="AT154" i="3"/>
  <c r="AR154" i="3"/>
  <c r="AP154" i="3"/>
  <c r="AN154" i="3"/>
  <c r="AL154" i="3"/>
  <c r="BN158" i="3"/>
  <c r="BL158" i="3"/>
  <c r="BJ158" i="3"/>
  <c r="BH158" i="3"/>
  <c r="BF158" i="3"/>
  <c r="BD158" i="3"/>
  <c r="BB158" i="3"/>
  <c r="AZ158" i="3"/>
  <c r="AX158" i="3"/>
  <c r="AV158" i="3"/>
  <c r="AT158" i="3"/>
  <c r="AR158" i="3"/>
  <c r="AP158" i="3"/>
  <c r="AN158" i="3"/>
  <c r="AL158" i="3"/>
  <c r="BM158" i="3"/>
  <c r="BI158" i="3"/>
  <c r="BE158" i="3"/>
  <c r="BA158" i="3"/>
  <c r="AW158" i="3"/>
  <c r="AS158" i="3"/>
  <c r="AO158" i="3"/>
  <c r="AK158" i="3"/>
  <c r="BK158" i="3"/>
  <c r="BG158" i="3"/>
  <c r="BC158" i="3"/>
  <c r="AY158" i="3"/>
  <c r="AU158" i="3"/>
  <c r="AQ158" i="3"/>
  <c r="AM158" i="3"/>
  <c r="BN135" i="3"/>
  <c r="BL135" i="3"/>
  <c r="BJ135" i="3"/>
  <c r="BH135" i="3"/>
  <c r="BF135" i="3"/>
  <c r="BD135" i="3"/>
  <c r="BB135" i="3"/>
  <c r="AZ135" i="3"/>
  <c r="AX135" i="3"/>
  <c r="AV135" i="3"/>
  <c r="AT135" i="3"/>
  <c r="AR135" i="3"/>
  <c r="AP135" i="3"/>
  <c r="AN135" i="3"/>
  <c r="AL135" i="3"/>
  <c r="BM135" i="3"/>
  <c r="BK135" i="3"/>
  <c r="BI135" i="3"/>
  <c r="BG135" i="3"/>
  <c r="BE135" i="3"/>
  <c r="BC135" i="3"/>
  <c r="BA135" i="3"/>
  <c r="AY135" i="3"/>
  <c r="AW135" i="3"/>
  <c r="AU135" i="3"/>
  <c r="AS135" i="3"/>
  <c r="AQ135" i="3"/>
  <c r="AO135" i="3"/>
  <c r="AM135" i="3"/>
  <c r="AK135" i="3"/>
  <c r="BN145" i="3"/>
  <c r="BL145" i="3"/>
  <c r="BJ145" i="3"/>
  <c r="BH145" i="3"/>
  <c r="BF145" i="3"/>
  <c r="BD145" i="3"/>
  <c r="BB145" i="3"/>
  <c r="AZ145" i="3"/>
  <c r="AX145" i="3"/>
  <c r="AV145" i="3"/>
  <c r="AT145" i="3"/>
  <c r="AR145" i="3"/>
  <c r="AP145" i="3"/>
  <c r="AN145" i="3"/>
  <c r="AL145" i="3"/>
  <c r="BM145" i="3"/>
  <c r="BI145" i="3"/>
  <c r="BE145" i="3"/>
  <c r="BA145" i="3"/>
  <c r="AW145" i="3"/>
  <c r="AS145" i="3"/>
  <c r="AO145" i="3"/>
  <c r="AK145" i="3"/>
  <c r="BK145" i="3"/>
  <c r="BG145" i="3"/>
  <c r="BC145" i="3"/>
  <c r="AY145" i="3"/>
  <c r="AU145" i="3"/>
  <c r="AQ145" i="3"/>
  <c r="AM145" i="3"/>
  <c r="BN163" i="3"/>
  <c r="BL163" i="3"/>
  <c r="BJ163" i="3"/>
  <c r="BH163" i="3"/>
  <c r="BF163" i="3"/>
  <c r="BD163" i="3"/>
  <c r="BB163" i="3"/>
  <c r="AZ163" i="3"/>
  <c r="AX163" i="3"/>
  <c r="AV163" i="3"/>
  <c r="AT163" i="3"/>
  <c r="AR163" i="3"/>
  <c r="AP163" i="3"/>
  <c r="AN163" i="3"/>
  <c r="AL163" i="3"/>
  <c r="BK163" i="3"/>
  <c r="BG163" i="3"/>
  <c r="BC163" i="3"/>
  <c r="AY163" i="3"/>
  <c r="AU163" i="3"/>
  <c r="AQ163" i="3"/>
  <c r="AM163" i="3"/>
  <c r="BM163" i="3"/>
  <c r="BI163" i="3"/>
  <c r="BE163" i="3"/>
  <c r="BA163" i="3"/>
  <c r="AW163" i="3"/>
  <c r="AS163" i="3"/>
  <c r="AO163" i="3"/>
  <c r="AK163" i="3"/>
  <c r="BN165" i="3"/>
  <c r="BL165" i="3"/>
  <c r="BJ165" i="3"/>
  <c r="BH165" i="3"/>
  <c r="BF165" i="3"/>
  <c r="BD165" i="3"/>
  <c r="BB165" i="3"/>
  <c r="AZ165" i="3"/>
  <c r="AX165" i="3"/>
  <c r="AV165" i="3"/>
  <c r="AT165" i="3"/>
  <c r="AR165" i="3"/>
  <c r="AP165" i="3"/>
  <c r="AN165" i="3"/>
  <c r="AL165" i="3"/>
  <c r="BK165" i="3"/>
  <c r="BG165" i="3"/>
  <c r="BC165" i="3"/>
  <c r="AY165" i="3"/>
  <c r="AU165" i="3"/>
  <c r="AQ165" i="3"/>
  <c r="AM165" i="3"/>
  <c r="BM165" i="3"/>
  <c r="BI165" i="3"/>
  <c r="BE165" i="3"/>
  <c r="BA165" i="3"/>
  <c r="AW165" i="3"/>
  <c r="AS165" i="3"/>
  <c r="AO165" i="3"/>
  <c r="AK165" i="3"/>
  <c r="BN162" i="3"/>
  <c r="BL162" i="3"/>
  <c r="BJ162" i="3"/>
  <c r="BH162" i="3"/>
  <c r="BF162" i="3"/>
  <c r="BD162" i="3"/>
  <c r="BB162" i="3"/>
  <c r="AZ162" i="3"/>
  <c r="AX162" i="3"/>
  <c r="AV162" i="3"/>
  <c r="AT162" i="3"/>
  <c r="AR162" i="3"/>
  <c r="AP162" i="3"/>
  <c r="AN162" i="3"/>
  <c r="AL162" i="3"/>
  <c r="BM162" i="3"/>
  <c r="BI162" i="3"/>
  <c r="BE162" i="3"/>
  <c r="BA162" i="3"/>
  <c r="AW162" i="3"/>
  <c r="AS162" i="3"/>
  <c r="AO162" i="3"/>
  <c r="AK162" i="3"/>
  <c r="BK162" i="3"/>
  <c r="BG162" i="3"/>
  <c r="BC162" i="3"/>
  <c r="AY162" i="3"/>
  <c r="AU162" i="3"/>
  <c r="AQ162" i="3"/>
  <c r="AM162" i="3"/>
  <c r="BN164" i="3"/>
  <c r="BL164" i="3"/>
  <c r="BJ164" i="3"/>
  <c r="BH164" i="3"/>
  <c r="BF164" i="3"/>
  <c r="BD164" i="3"/>
  <c r="BB164" i="3"/>
  <c r="AZ164" i="3"/>
  <c r="AX164" i="3"/>
  <c r="AV164" i="3"/>
  <c r="AT164" i="3"/>
  <c r="AR164" i="3"/>
  <c r="AP164" i="3"/>
  <c r="AN164" i="3"/>
  <c r="AL164" i="3"/>
  <c r="BM164" i="3"/>
  <c r="BI164" i="3"/>
  <c r="BE164" i="3"/>
  <c r="BA164" i="3"/>
  <c r="AW164" i="3"/>
  <c r="AS164" i="3"/>
  <c r="AO164" i="3"/>
  <c r="AK164" i="3"/>
  <c r="BK164" i="3"/>
  <c r="BG164" i="3"/>
  <c r="BC164" i="3"/>
  <c r="AY164" i="3"/>
  <c r="AU164" i="3"/>
  <c r="AQ164" i="3"/>
  <c r="AM164" i="3"/>
  <c r="BM153" i="3"/>
  <c r="BK153" i="3"/>
  <c r="BI153" i="3"/>
  <c r="BG153" i="3"/>
  <c r="BE153" i="3"/>
  <c r="BC153" i="3"/>
  <c r="BA153" i="3"/>
  <c r="AY153" i="3"/>
  <c r="AW153" i="3"/>
  <c r="AU153" i="3"/>
  <c r="AS153" i="3"/>
  <c r="AQ153" i="3"/>
  <c r="AO153" i="3"/>
  <c r="AM153" i="3"/>
  <c r="AK153" i="3"/>
  <c r="BN153" i="3"/>
  <c r="BL153" i="3"/>
  <c r="BJ153" i="3"/>
  <c r="BH153" i="3"/>
  <c r="BF153" i="3"/>
  <c r="BD153" i="3"/>
  <c r="BB153" i="3"/>
  <c r="AZ153" i="3"/>
  <c r="AX153" i="3"/>
  <c r="AV153" i="3"/>
  <c r="AT153" i="3"/>
  <c r="AR153" i="3"/>
  <c r="AP153" i="3"/>
  <c r="AN153" i="3"/>
  <c r="AL153" i="3"/>
  <c r="BN169" i="3"/>
  <c r="BL169" i="3"/>
  <c r="BJ169" i="3"/>
  <c r="BH169" i="3"/>
  <c r="BF169" i="3"/>
  <c r="BD169" i="3"/>
  <c r="BB169" i="3"/>
  <c r="AZ169" i="3"/>
  <c r="AX169" i="3"/>
  <c r="AV169" i="3"/>
  <c r="AT169" i="3"/>
  <c r="AR169" i="3"/>
  <c r="AP169" i="3"/>
  <c r="AN169" i="3"/>
  <c r="AL169" i="3"/>
  <c r="BK169" i="3"/>
  <c r="BG169" i="3"/>
  <c r="BC169" i="3"/>
  <c r="AY169" i="3"/>
  <c r="AU169" i="3"/>
  <c r="AQ169" i="3"/>
  <c r="AM169" i="3"/>
  <c r="BM169" i="3"/>
  <c r="BI169" i="3"/>
  <c r="BE169" i="3"/>
  <c r="BA169" i="3"/>
  <c r="AW169" i="3"/>
  <c r="AS169" i="3"/>
  <c r="AO169" i="3"/>
  <c r="AK169" i="3"/>
  <c r="BN161" i="3"/>
  <c r="BL161" i="3"/>
  <c r="BJ161" i="3"/>
  <c r="BH161" i="3"/>
  <c r="BF161" i="3"/>
  <c r="BD161" i="3"/>
  <c r="BB161" i="3"/>
  <c r="AZ161" i="3"/>
  <c r="AX161" i="3"/>
  <c r="AV161" i="3"/>
  <c r="AT161" i="3"/>
  <c r="AR161" i="3"/>
  <c r="AP161" i="3"/>
  <c r="AN161" i="3"/>
  <c r="AL161" i="3"/>
  <c r="BK161" i="3"/>
  <c r="BG161" i="3"/>
  <c r="BC161" i="3"/>
  <c r="AY161" i="3"/>
  <c r="AU161" i="3"/>
  <c r="AQ161" i="3"/>
  <c r="AM161" i="3"/>
  <c r="BM161" i="3"/>
  <c r="BI161" i="3"/>
  <c r="BE161" i="3"/>
  <c r="BA161" i="3"/>
  <c r="AW161" i="3"/>
  <c r="AS161" i="3"/>
  <c r="AO161" i="3"/>
  <c r="AK161" i="3"/>
  <c r="BN156" i="3"/>
  <c r="BM156" i="3"/>
  <c r="BK156" i="3"/>
  <c r="BI156" i="3"/>
  <c r="BG156" i="3"/>
  <c r="BE156" i="3"/>
  <c r="BC156" i="3"/>
  <c r="BA156" i="3"/>
  <c r="AY156" i="3"/>
  <c r="AW156" i="3"/>
  <c r="AU156" i="3"/>
  <c r="AS156" i="3"/>
  <c r="AQ156" i="3"/>
  <c r="AO156" i="3"/>
  <c r="AM156" i="3"/>
  <c r="AK156" i="3"/>
  <c r="BL156" i="3"/>
  <c r="BJ156" i="3"/>
  <c r="BH156" i="3"/>
  <c r="BF156" i="3"/>
  <c r="BD156" i="3"/>
  <c r="BB156" i="3"/>
  <c r="AZ156" i="3"/>
  <c r="AX156" i="3"/>
  <c r="AV156" i="3"/>
  <c r="AT156" i="3"/>
  <c r="AR156" i="3"/>
  <c r="AP156" i="3"/>
  <c r="AN156" i="3"/>
  <c r="AL156" i="3"/>
  <c r="BN132" i="3"/>
  <c r="BL132" i="3"/>
  <c r="BJ132" i="3"/>
  <c r="BH132" i="3"/>
  <c r="BF132" i="3"/>
  <c r="BD132" i="3"/>
  <c r="BB132" i="3"/>
  <c r="AZ132" i="3"/>
  <c r="AX132" i="3"/>
  <c r="AV132" i="3"/>
  <c r="AT132" i="3"/>
  <c r="AR132" i="3"/>
  <c r="AP132" i="3"/>
  <c r="AN132" i="3"/>
  <c r="AL132" i="3"/>
  <c r="BM132" i="3"/>
  <c r="BK132" i="3"/>
  <c r="BI132" i="3"/>
  <c r="BG132" i="3"/>
  <c r="BE132" i="3"/>
  <c r="BC132" i="3"/>
  <c r="BA132" i="3"/>
  <c r="AY132" i="3"/>
  <c r="AW132" i="3"/>
  <c r="AU132" i="3"/>
  <c r="AS132" i="3"/>
  <c r="AQ132" i="3"/>
  <c r="AO132" i="3"/>
  <c r="AM132" i="3"/>
  <c r="AK132" i="3"/>
  <c r="BN160" i="3"/>
  <c r="BL160" i="3"/>
  <c r="BJ160" i="3"/>
  <c r="BH160" i="3"/>
  <c r="BF160" i="3"/>
  <c r="BD160" i="3"/>
  <c r="BB160" i="3"/>
  <c r="AZ160" i="3"/>
  <c r="AX160" i="3"/>
  <c r="AV160" i="3"/>
  <c r="AT160" i="3"/>
  <c r="AR160" i="3"/>
  <c r="AP160" i="3"/>
  <c r="AN160" i="3"/>
  <c r="AL160" i="3"/>
  <c r="BM160" i="3"/>
  <c r="BI160" i="3"/>
  <c r="BE160" i="3"/>
  <c r="BA160" i="3"/>
  <c r="AW160" i="3"/>
  <c r="AS160" i="3"/>
  <c r="AO160" i="3"/>
  <c r="AK160" i="3"/>
  <c r="BK160" i="3"/>
  <c r="BG160" i="3"/>
  <c r="BC160" i="3"/>
  <c r="AY160" i="3"/>
  <c r="AU160" i="3"/>
  <c r="AQ160" i="3"/>
  <c r="AM160" i="3"/>
  <c r="BN133" i="3"/>
  <c r="BL133" i="3"/>
  <c r="BJ133" i="3"/>
  <c r="BH133" i="3"/>
  <c r="BF133" i="3"/>
  <c r="BD133" i="3"/>
  <c r="BB133" i="3"/>
  <c r="AZ133" i="3"/>
  <c r="AX133" i="3"/>
  <c r="AV133" i="3"/>
  <c r="AT133" i="3"/>
  <c r="AR133" i="3"/>
  <c r="AP133" i="3"/>
  <c r="AN133" i="3"/>
  <c r="AL133" i="3"/>
  <c r="BM133" i="3"/>
  <c r="BK133" i="3"/>
  <c r="BI133" i="3"/>
  <c r="BG133" i="3"/>
  <c r="BE133" i="3"/>
  <c r="BC133" i="3"/>
  <c r="BA133" i="3"/>
  <c r="AY133" i="3"/>
  <c r="AW133" i="3"/>
  <c r="AU133" i="3"/>
  <c r="AS133" i="3"/>
  <c r="AQ133" i="3"/>
  <c r="AO133" i="3"/>
  <c r="AM133" i="3"/>
  <c r="AK133" i="3"/>
  <c r="BM150" i="3"/>
  <c r="BK150" i="3"/>
  <c r="BI150" i="3"/>
  <c r="BG150" i="3"/>
  <c r="BE150" i="3"/>
  <c r="BC150" i="3"/>
  <c r="BA150" i="3"/>
  <c r="AY150" i="3"/>
  <c r="AW150" i="3"/>
  <c r="AU150" i="3"/>
  <c r="AS150" i="3"/>
  <c r="AQ150" i="3"/>
  <c r="AO150" i="3"/>
  <c r="AM150" i="3"/>
  <c r="AK150" i="3"/>
  <c r="BN150" i="3"/>
  <c r="BL150" i="3"/>
  <c r="BJ150" i="3"/>
  <c r="BH150" i="3"/>
  <c r="BF150" i="3"/>
  <c r="BD150" i="3"/>
  <c r="BB150" i="3"/>
  <c r="AZ150" i="3"/>
  <c r="AX150" i="3"/>
  <c r="AV150" i="3"/>
  <c r="AT150" i="3"/>
  <c r="AR150" i="3"/>
  <c r="AP150" i="3"/>
  <c r="AN150" i="3"/>
  <c r="AL150" i="3"/>
  <c r="BN157" i="3"/>
  <c r="BL157" i="3"/>
  <c r="BJ157" i="3"/>
  <c r="BH157" i="3"/>
  <c r="BF157" i="3"/>
  <c r="BD157" i="3"/>
  <c r="BB157" i="3"/>
  <c r="AZ157" i="3"/>
  <c r="AX157" i="3"/>
  <c r="AV157" i="3"/>
  <c r="AT157" i="3"/>
  <c r="AR157" i="3"/>
  <c r="AP157" i="3"/>
  <c r="AN157" i="3"/>
  <c r="AL157" i="3"/>
  <c r="BK157" i="3"/>
  <c r="BG157" i="3"/>
  <c r="BC157" i="3"/>
  <c r="AY157" i="3"/>
  <c r="AU157" i="3"/>
  <c r="AQ157" i="3"/>
  <c r="AM157" i="3"/>
  <c r="BM157" i="3"/>
  <c r="BI157" i="3"/>
  <c r="BE157" i="3"/>
  <c r="BA157" i="3"/>
  <c r="AW157" i="3"/>
  <c r="AS157" i="3"/>
  <c r="AO157" i="3"/>
  <c r="AK157" i="3"/>
  <c r="BM149" i="3"/>
  <c r="BK149" i="3"/>
  <c r="BI149" i="3"/>
  <c r="BG149" i="3"/>
  <c r="BE149" i="3"/>
  <c r="BC149" i="3"/>
  <c r="BA149" i="3"/>
  <c r="AY149" i="3"/>
  <c r="AW149" i="3"/>
  <c r="AU149" i="3"/>
  <c r="AS149" i="3"/>
  <c r="AQ149" i="3"/>
  <c r="AO149" i="3"/>
  <c r="AM149" i="3"/>
  <c r="AK149" i="3"/>
  <c r="BN149" i="3"/>
  <c r="BL149" i="3"/>
  <c r="BJ149" i="3"/>
  <c r="BH149" i="3"/>
  <c r="BF149" i="3"/>
  <c r="BD149" i="3"/>
  <c r="BB149" i="3"/>
  <c r="AZ149" i="3"/>
  <c r="AX149" i="3"/>
  <c r="AV149" i="3"/>
  <c r="AT149" i="3"/>
  <c r="AR149" i="3"/>
  <c r="AP149" i="3"/>
  <c r="AN149" i="3"/>
  <c r="AL149" i="3"/>
  <c r="BN167" i="3"/>
  <c r="BL167" i="3"/>
  <c r="BJ167" i="3"/>
  <c r="BH167" i="3"/>
  <c r="BF167" i="3"/>
  <c r="BD167" i="3"/>
  <c r="BB167" i="3"/>
  <c r="AZ167" i="3"/>
  <c r="AX167" i="3"/>
  <c r="AV167" i="3"/>
  <c r="AT167" i="3"/>
  <c r="AR167" i="3"/>
  <c r="AP167" i="3"/>
  <c r="AN167" i="3"/>
  <c r="AL167" i="3"/>
  <c r="BK167" i="3"/>
  <c r="BG167" i="3"/>
  <c r="BC167" i="3"/>
  <c r="AY167" i="3"/>
  <c r="AU167" i="3"/>
  <c r="AQ167" i="3"/>
  <c r="AM167" i="3"/>
  <c r="BM167" i="3"/>
  <c r="BI167" i="3"/>
  <c r="BE167" i="3"/>
  <c r="BA167" i="3"/>
  <c r="AW167" i="3"/>
  <c r="AS167" i="3"/>
  <c r="AO167" i="3"/>
  <c r="AK167" i="3"/>
  <c r="BN168" i="3"/>
  <c r="BL168" i="3"/>
  <c r="BJ168" i="3"/>
  <c r="BH168" i="3"/>
  <c r="BF168" i="3"/>
  <c r="BD168" i="3"/>
  <c r="BB168" i="3"/>
  <c r="AZ168" i="3"/>
  <c r="AX168" i="3"/>
  <c r="AV168" i="3"/>
  <c r="AT168" i="3"/>
  <c r="AR168" i="3"/>
  <c r="AP168" i="3"/>
  <c r="AN168" i="3"/>
  <c r="AL168" i="3"/>
  <c r="BM168" i="3"/>
  <c r="BI168" i="3"/>
  <c r="BE168" i="3"/>
  <c r="BA168" i="3"/>
  <c r="AW168" i="3"/>
  <c r="AS168" i="3"/>
  <c r="AO168" i="3"/>
  <c r="AK168" i="3"/>
  <c r="BK168" i="3"/>
  <c r="BG168" i="3"/>
  <c r="BC168" i="3"/>
  <c r="AY168" i="3"/>
  <c r="AU168" i="3"/>
  <c r="AQ168" i="3"/>
  <c r="AM168" i="3"/>
  <c r="BN138" i="3"/>
  <c r="BL138" i="3"/>
  <c r="BJ138" i="3"/>
  <c r="BH138" i="3"/>
  <c r="BF138" i="3"/>
  <c r="BD138" i="3"/>
  <c r="BB138" i="3"/>
  <c r="AZ138" i="3"/>
  <c r="AX138" i="3"/>
  <c r="AV138" i="3"/>
  <c r="AT138" i="3"/>
  <c r="AR138" i="3"/>
  <c r="AP138" i="3"/>
  <c r="AN138" i="3"/>
  <c r="AL138" i="3"/>
  <c r="BM138" i="3"/>
  <c r="BK138" i="3"/>
  <c r="BI138" i="3"/>
  <c r="BG138" i="3"/>
  <c r="BE138" i="3"/>
  <c r="BC138" i="3"/>
  <c r="BA138" i="3"/>
  <c r="AY138" i="3"/>
  <c r="AW138" i="3"/>
  <c r="AU138" i="3"/>
  <c r="AS138" i="3"/>
  <c r="AQ138" i="3"/>
  <c r="AO138" i="3"/>
  <c r="AM138" i="3"/>
  <c r="AK138" i="3"/>
  <c r="BN171" i="3"/>
  <c r="BL171" i="3"/>
  <c r="BJ171" i="3"/>
  <c r="BH171" i="3"/>
  <c r="BF171" i="3"/>
  <c r="BD171" i="3"/>
  <c r="BB171" i="3"/>
  <c r="AZ171" i="3"/>
  <c r="AX171" i="3"/>
  <c r="AV171" i="3"/>
  <c r="AT171" i="3"/>
  <c r="AR171" i="3"/>
  <c r="AP171" i="3"/>
  <c r="AN171" i="3"/>
  <c r="AL171" i="3"/>
  <c r="BK171" i="3"/>
  <c r="BG171" i="3"/>
  <c r="BC171" i="3"/>
  <c r="AY171" i="3"/>
  <c r="AU171" i="3"/>
  <c r="AQ171" i="3"/>
  <c r="AM171" i="3"/>
  <c r="BM171" i="3"/>
  <c r="BI171" i="3"/>
  <c r="BE171" i="3"/>
  <c r="BA171" i="3"/>
  <c r="AW171" i="3"/>
  <c r="AS171" i="3"/>
  <c r="AO171" i="3"/>
  <c r="AK171" i="3"/>
  <c r="BN143" i="3"/>
  <c r="BL143" i="3"/>
  <c r="BJ143" i="3"/>
  <c r="BH143" i="3"/>
  <c r="BF143" i="3"/>
  <c r="BD143" i="3"/>
  <c r="BB143" i="3"/>
  <c r="AZ143" i="3"/>
  <c r="AX143" i="3"/>
  <c r="AV143" i="3"/>
  <c r="AT143" i="3"/>
  <c r="AR143" i="3"/>
  <c r="AP143" i="3"/>
  <c r="AN143" i="3"/>
  <c r="AL143" i="3"/>
  <c r="BM143" i="3"/>
  <c r="BI143" i="3"/>
  <c r="BE143" i="3"/>
  <c r="BA143" i="3"/>
  <c r="AW143" i="3"/>
  <c r="AS143" i="3"/>
  <c r="AO143" i="3"/>
  <c r="AK143" i="3"/>
  <c r="BK143" i="3"/>
  <c r="BG143" i="3"/>
  <c r="BC143" i="3"/>
  <c r="AY143" i="3"/>
  <c r="AU143" i="3"/>
  <c r="AQ143" i="3"/>
  <c r="AM143" i="3"/>
  <c r="BM155" i="3"/>
  <c r="BK155" i="3"/>
  <c r="BI155" i="3"/>
  <c r="BG155" i="3"/>
  <c r="BE155" i="3"/>
  <c r="BC155" i="3"/>
  <c r="BA155" i="3"/>
  <c r="AY155" i="3"/>
  <c r="AW155" i="3"/>
  <c r="AU155" i="3"/>
  <c r="AS155" i="3"/>
  <c r="AQ155" i="3"/>
  <c r="AO155" i="3"/>
  <c r="AM155" i="3"/>
  <c r="AK155" i="3"/>
  <c r="BN155" i="3"/>
  <c r="BL155" i="3"/>
  <c r="BJ155" i="3"/>
  <c r="BH155" i="3"/>
  <c r="BF155" i="3"/>
  <c r="BD155" i="3"/>
  <c r="BB155" i="3"/>
  <c r="AZ155" i="3"/>
  <c r="AX155" i="3"/>
  <c r="AV155" i="3"/>
  <c r="AT155" i="3"/>
  <c r="AR155" i="3"/>
  <c r="AP155" i="3"/>
  <c r="AN155" i="3"/>
  <c r="AL155" i="3"/>
  <c r="BN166" i="3"/>
  <c r="BL166" i="3"/>
  <c r="BJ166" i="3"/>
  <c r="BH166" i="3"/>
  <c r="BF166" i="3"/>
  <c r="BD166" i="3"/>
  <c r="BB166" i="3"/>
  <c r="AZ166" i="3"/>
  <c r="AX166" i="3"/>
  <c r="AV166" i="3"/>
  <c r="AT166" i="3"/>
  <c r="AR166" i="3"/>
  <c r="AP166" i="3"/>
  <c r="AN166" i="3"/>
  <c r="AL166" i="3"/>
  <c r="BM166" i="3"/>
  <c r="BI166" i="3"/>
  <c r="BE166" i="3"/>
  <c r="BA166" i="3"/>
  <c r="AW166" i="3"/>
  <c r="AS166" i="3"/>
  <c r="AO166" i="3"/>
  <c r="AK166" i="3"/>
  <c r="BK166" i="3"/>
  <c r="BG166" i="3"/>
  <c r="BC166" i="3"/>
  <c r="AY166" i="3"/>
  <c r="AU166" i="3"/>
  <c r="AQ166" i="3"/>
  <c r="AM166" i="3"/>
  <c r="BN170" i="3"/>
  <c r="BL170" i="3"/>
  <c r="BJ170" i="3"/>
  <c r="BH170" i="3"/>
  <c r="BF170" i="3"/>
  <c r="BD170" i="3"/>
  <c r="BB170" i="3"/>
  <c r="AZ170" i="3"/>
  <c r="AX170" i="3"/>
  <c r="AV170" i="3"/>
  <c r="AT170" i="3"/>
  <c r="AR170" i="3"/>
  <c r="AP170" i="3"/>
  <c r="AN170" i="3"/>
  <c r="AL170" i="3"/>
  <c r="BM170" i="3"/>
  <c r="BI170" i="3"/>
  <c r="BE170" i="3"/>
  <c r="BA170" i="3"/>
  <c r="AW170" i="3"/>
  <c r="AS170" i="3"/>
  <c r="AO170" i="3"/>
  <c r="AK170" i="3"/>
  <c r="BK170" i="3"/>
  <c r="BG170" i="3"/>
  <c r="BC170" i="3"/>
  <c r="AY170" i="3"/>
  <c r="AU170" i="3"/>
  <c r="AQ170" i="3"/>
  <c r="AM170" i="3"/>
  <c r="AU92" i="3"/>
  <c r="AR88" i="3"/>
  <c r="AP93" i="3"/>
  <c r="AP86" i="3"/>
  <c r="AP82" i="3"/>
  <c r="AQ83" i="3"/>
  <c r="AS99" i="3"/>
  <c r="AT99" i="3" s="1"/>
  <c r="AU99" i="3" s="1"/>
  <c r="AV99" i="3" s="1"/>
  <c r="AW99" i="3" s="1"/>
  <c r="AX99" i="3" s="1"/>
  <c r="AY99" i="3" s="1"/>
  <c r="AS88" i="3"/>
  <c r="AV92" i="3"/>
  <c r="AW92" i="3" s="1"/>
  <c r="AR95" i="3"/>
  <c r="AS95" i="3" s="1"/>
  <c r="AS91" i="3"/>
  <c r="AP98" i="3"/>
  <c r="AQ98" i="3" s="1"/>
  <c r="AT90" i="3"/>
  <c r="AU90" i="3" s="1"/>
  <c r="AV90" i="3" s="1"/>
  <c r="AW90" i="3" s="1"/>
  <c r="AT91" i="3"/>
  <c r="AU91" i="3" s="1"/>
  <c r="AV91" i="3" s="1"/>
  <c r="AW91" i="3" s="1"/>
  <c r="AX91" i="3" s="1"/>
  <c r="AY91" i="3" s="1"/>
  <c r="AR89" i="3"/>
  <c r="AP94" i="3"/>
  <c r="AQ94" i="3" s="1"/>
  <c r="AR94" i="3" s="1"/>
  <c r="AP97" i="3"/>
  <c r="AQ97" i="3" s="1"/>
  <c r="AR97" i="3" s="1"/>
  <c r="AS97" i="3" s="1"/>
  <c r="AQ96" i="3"/>
  <c r="AR96" i="3" s="1"/>
  <c r="AS89" i="3"/>
  <c r="AT89" i="3" s="1"/>
  <c r="AU89" i="3" s="1"/>
  <c r="AV89" i="3" s="1"/>
  <c r="AW89" i="3" s="1"/>
  <c r="AX89" i="3" s="1"/>
  <c r="AR83" i="3"/>
  <c r="AS83" i="3" s="1"/>
  <c r="AT83" i="3" s="1"/>
  <c r="AU83" i="3" s="1"/>
  <c r="AV83" i="3" s="1"/>
  <c r="AW83" i="3" s="1"/>
  <c r="AX83" i="3" s="1"/>
  <c r="AY83" i="3" s="1"/>
  <c r="AS100" i="3"/>
  <c r="AT100" i="3" s="1"/>
  <c r="AU100" i="3" s="1"/>
  <c r="F185" i="3"/>
  <c r="F502" i="3"/>
  <c r="E381" i="3"/>
  <c r="E384" i="3" s="1"/>
  <c r="E391" i="3" s="1"/>
  <c r="E501" i="3" s="1"/>
  <c r="E498" i="3"/>
  <c r="F381" i="3"/>
  <c r="F384" i="3" s="1"/>
  <c r="F391" i="3" s="1"/>
  <c r="F501" i="3" s="1"/>
  <c r="F498" i="3"/>
  <c r="G381" i="3"/>
  <c r="G384" i="3" s="1"/>
  <c r="G391" i="3" s="1"/>
  <c r="G501" i="3" s="1"/>
  <c r="G498" i="3"/>
  <c r="R370" i="3"/>
  <c r="Q345" i="3"/>
  <c r="L345" i="3"/>
  <c r="H345" i="3"/>
  <c r="L370" i="3"/>
  <c r="Q371" i="3"/>
  <c r="K498" i="3"/>
  <c r="K529" i="3" s="1"/>
  <c r="K531" i="3" s="1"/>
  <c r="J345" i="3"/>
  <c r="R345" i="3"/>
  <c r="R368" i="3" s="1"/>
  <c r="K345" i="3"/>
  <c r="R367" i="3"/>
  <c r="R426" i="3" s="1"/>
  <c r="K371" i="3"/>
  <c r="L371" i="3"/>
  <c r="R371" i="3"/>
  <c r="I370" i="3"/>
  <c r="R381" i="3"/>
  <c r="R384" i="3" s="1"/>
  <c r="R391" i="3" s="1"/>
  <c r="R498" i="3"/>
  <c r="M381" i="3"/>
  <c r="M384" i="3" s="1"/>
  <c r="M391" i="3" s="1"/>
  <c r="M498" i="3"/>
  <c r="M529" i="3" s="1"/>
  <c r="M531" i="3" s="1"/>
  <c r="I381" i="3"/>
  <c r="I384" i="3" s="1"/>
  <c r="I391" i="3" s="1"/>
  <c r="I498" i="3"/>
  <c r="I529" i="3" s="1"/>
  <c r="I531" i="3" s="1"/>
  <c r="Q426" i="3"/>
  <c r="Q380" i="3"/>
  <c r="Q383" i="3" s="1"/>
  <c r="H381" i="3"/>
  <c r="H384" i="3" s="1"/>
  <c r="H391" i="3" s="1"/>
  <c r="H498" i="3"/>
  <c r="H529" i="3" s="1"/>
  <c r="H531" i="3" s="1"/>
  <c r="Q381" i="3"/>
  <c r="Q384" i="3" s="1"/>
  <c r="Q391" i="3" s="1"/>
  <c r="Q498" i="3"/>
  <c r="Q529" i="3" s="1"/>
  <c r="Q531" i="3" s="1"/>
  <c r="L426" i="3"/>
  <c r="L380" i="3"/>
  <c r="L383" i="3" s="1"/>
  <c r="L381" i="3"/>
  <c r="L384" i="3" s="1"/>
  <c r="L391" i="3" s="1"/>
  <c r="L498" i="3"/>
  <c r="L529" i="3" s="1"/>
  <c r="L531" i="3" s="1"/>
  <c r="N381" i="3"/>
  <c r="N384" i="3" s="1"/>
  <c r="N391" i="3" s="1"/>
  <c r="N498" i="3"/>
  <c r="N529" i="3" s="1"/>
  <c r="N531" i="3" s="1"/>
  <c r="O381" i="3"/>
  <c r="O384" i="3" s="1"/>
  <c r="O391" i="3" s="1"/>
  <c r="O498" i="3"/>
  <c r="O529" i="3" s="1"/>
  <c r="O531" i="3" s="1"/>
  <c r="P381" i="3"/>
  <c r="P384" i="3" s="1"/>
  <c r="P391" i="3" s="1"/>
  <c r="P498" i="3"/>
  <c r="P529" i="3" s="1"/>
  <c r="P531" i="3" s="1"/>
  <c r="I426" i="3"/>
  <c r="I380" i="3"/>
  <c r="I383" i="3" s="1"/>
  <c r="J381" i="3"/>
  <c r="J384" i="3" s="1"/>
  <c r="J391" i="3" s="1"/>
  <c r="J498" i="3"/>
  <c r="J529" i="3" s="1"/>
  <c r="J531" i="3" s="1"/>
  <c r="J426" i="3"/>
  <c r="J380" i="3"/>
  <c r="J383" i="3" s="1"/>
  <c r="AG359" i="3"/>
  <c r="AG341" i="3"/>
  <c r="Q399" i="3"/>
  <c r="L399" i="3"/>
  <c r="I399" i="3"/>
  <c r="J399" i="3"/>
  <c r="M345" i="3"/>
  <c r="D345" i="3"/>
  <c r="J363" i="3"/>
  <c r="D371" i="3"/>
  <c r="E361" i="3"/>
  <c r="E371" i="3" s="1"/>
  <c r="M367" i="3"/>
  <c r="D369" i="3"/>
  <c r="D360" i="3"/>
  <c r="D370" i="3" s="1"/>
  <c r="K362" i="3"/>
  <c r="K367" i="3" s="1"/>
  <c r="J371" i="3"/>
  <c r="F360" i="3"/>
  <c r="F370" i="3" s="1"/>
  <c r="G360" i="3"/>
  <c r="K368" i="3"/>
  <c r="H363" i="3"/>
  <c r="H478" i="3" s="1"/>
  <c r="F361" i="3"/>
  <c r="F371" i="3" s="1"/>
  <c r="O345" i="3"/>
  <c r="E360" i="3"/>
  <c r="E370" i="3" s="1"/>
  <c r="G370" i="3"/>
  <c r="Q363" i="3"/>
  <c r="O362" i="3"/>
  <c r="O367" i="3" s="1"/>
  <c r="O371" i="3"/>
  <c r="I368" i="3"/>
  <c r="D362" i="3"/>
  <c r="G361" i="3"/>
  <c r="P363" i="3"/>
  <c r="L368" i="3"/>
  <c r="P362" i="3"/>
  <c r="P367" i="3" s="1"/>
  <c r="H362" i="3"/>
  <c r="H367" i="3" s="1"/>
  <c r="N344" i="3"/>
  <c r="N367" i="3" s="1"/>
  <c r="F345" i="3"/>
  <c r="N345" i="3"/>
  <c r="N368" i="3" s="1"/>
  <c r="O363" i="3"/>
  <c r="O478" i="3" s="1"/>
  <c r="C184" i="3"/>
  <c r="C189" i="3" s="1"/>
  <c r="F188" i="3"/>
  <c r="J185" i="3"/>
  <c r="J430" i="3" s="1"/>
  <c r="J188" i="3"/>
  <c r="I185" i="3"/>
  <c r="I430" i="3" s="1"/>
  <c r="I188" i="3"/>
  <c r="D188" i="3"/>
  <c r="D185" i="3"/>
  <c r="C183" i="3"/>
  <c r="H185" i="3"/>
  <c r="H430" i="3" s="1"/>
  <c r="H188" i="3"/>
  <c r="G185" i="3"/>
  <c r="G188" i="3"/>
  <c r="E185" i="3"/>
  <c r="E188" i="3"/>
  <c r="P368" i="3" l="1"/>
  <c r="P478" i="3"/>
  <c r="Q368" i="3"/>
  <c r="Q478" i="3"/>
  <c r="J368" i="3"/>
  <c r="J478" i="3"/>
  <c r="AP87" i="3"/>
  <c r="AQ87" i="3" s="1"/>
  <c r="AQ86" i="3"/>
  <c r="AO84" i="3"/>
  <c r="AZ83" i="3"/>
  <c r="BA83" i="3" s="1"/>
  <c r="BB83" i="3" s="1"/>
  <c r="AQ82" i="3"/>
  <c r="AR82" i="3" s="1"/>
  <c r="AS82" i="3" s="1"/>
  <c r="M368" i="3"/>
  <c r="M455" i="3" s="1"/>
  <c r="AP81" i="3"/>
  <c r="AT88" i="3"/>
  <c r="AU88" i="3" s="1"/>
  <c r="AY89" i="3"/>
  <c r="AQ93" i="3"/>
  <c r="AX90" i="3"/>
  <c r="AY90" i="3" s="1"/>
  <c r="AT95" i="3"/>
  <c r="AV88" i="3"/>
  <c r="AW88" i="3" s="1"/>
  <c r="AR86" i="3"/>
  <c r="AS86" i="3" s="1"/>
  <c r="AS96" i="3"/>
  <c r="AT96" i="3" s="1"/>
  <c r="AU96" i="3" s="1"/>
  <c r="AS94" i="3"/>
  <c r="AT94" i="3" s="1"/>
  <c r="AR98" i="3"/>
  <c r="AV100" i="3"/>
  <c r="AW100" i="3" s="1"/>
  <c r="AX100" i="3" s="1"/>
  <c r="AY100" i="3" s="1"/>
  <c r="AT97" i="3"/>
  <c r="AU97" i="3" s="1"/>
  <c r="AV97" i="3" s="1"/>
  <c r="AW97" i="3" s="1"/>
  <c r="AX97" i="3" s="1"/>
  <c r="AY97" i="3" s="1"/>
  <c r="AR85" i="3"/>
  <c r="AS85" i="3" s="1"/>
  <c r="AT85" i="3" s="1"/>
  <c r="AU85" i="3" s="1"/>
  <c r="AV85" i="3" s="1"/>
  <c r="AW85" i="3" s="1"/>
  <c r="AX85" i="3" s="1"/>
  <c r="AY85" i="3" s="1"/>
  <c r="AX92" i="3"/>
  <c r="AY92" i="3" s="1"/>
  <c r="F187" i="3"/>
  <c r="F430" i="3"/>
  <c r="F401" i="3"/>
  <c r="E187" i="3"/>
  <c r="E430" i="3"/>
  <c r="E401" i="3"/>
  <c r="G187" i="3"/>
  <c r="G401" i="3"/>
  <c r="G430" i="3"/>
  <c r="D187" i="3"/>
  <c r="D401" i="3"/>
  <c r="D430" i="3"/>
  <c r="D381" i="3"/>
  <c r="D384" i="3" s="1"/>
  <c r="D391" i="3" s="1"/>
  <c r="D501" i="3" s="1"/>
  <c r="D498" i="3"/>
  <c r="D217" i="3"/>
  <c r="D230" i="3" s="1"/>
  <c r="D218" i="3"/>
  <c r="D239" i="3" s="1"/>
  <c r="G363" i="3"/>
  <c r="R399" i="3"/>
  <c r="R380" i="3"/>
  <c r="R383" i="3" s="1"/>
  <c r="H368" i="3"/>
  <c r="H455" i="3" s="1"/>
  <c r="P426" i="3"/>
  <c r="P380" i="3"/>
  <c r="P383" i="3" s="1"/>
  <c r="O426" i="3"/>
  <c r="O380" i="3"/>
  <c r="O383" i="3" s="1"/>
  <c r="K426" i="3"/>
  <c r="K380" i="3"/>
  <c r="K383" i="3" s="1"/>
  <c r="N426" i="3"/>
  <c r="N380" i="3"/>
  <c r="N383" i="3" s="1"/>
  <c r="H426" i="3"/>
  <c r="H380" i="3"/>
  <c r="H383" i="3" s="1"/>
  <c r="M426" i="3"/>
  <c r="M380" i="3"/>
  <c r="M383" i="3" s="1"/>
  <c r="E362" i="3"/>
  <c r="E367" i="3" s="1"/>
  <c r="J455" i="3"/>
  <c r="L455" i="3"/>
  <c r="P455" i="3"/>
  <c r="Q455" i="3"/>
  <c r="K455" i="3"/>
  <c r="N455" i="3"/>
  <c r="R455" i="3"/>
  <c r="I455" i="3"/>
  <c r="AG360" i="3"/>
  <c r="AG361" i="3"/>
  <c r="AG362" i="3" s="1"/>
  <c r="AG369" i="3"/>
  <c r="AG342" i="3"/>
  <c r="AG343" i="3"/>
  <c r="AG344" i="3" s="1"/>
  <c r="F363" i="3"/>
  <c r="E363" i="3"/>
  <c r="F362" i="3"/>
  <c r="F367" i="3" s="1"/>
  <c r="K399" i="3"/>
  <c r="H187" i="3"/>
  <c r="H401" i="3"/>
  <c r="P399" i="3"/>
  <c r="I187" i="3"/>
  <c r="I401" i="3"/>
  <c r="J187" i="3"/>
  <c r="J401" i="3"/>
  <c r="N399" i="3"/>
  <c r="H399" i="3"/>
  <c r="O399" i="3"/>
  <c r="M399" i="3"/>
  <c r="D363" i="3"/>
  <c r="O368" i="3"/>
  <c r="G362" i="3"/>
  <c r="G367" i="3" s="1"/>
  <c r="G371" i="3"/>
  <c r="D367" i="3"/>
  <c r="C185" i="3"/>
  <c r="C187" i="3" s="1"/>
  <c r="C188" i="3"/>
  <c r="F368" i="3" l="1"/>
  <c r="F478" i="3"/>
  <c r="G368" i="3"/>
  <c r="G478" i="3"/>
  <c r="E368" i="3"/>
  <c r="E478" i="3"/>
  <c r="M474" i="3"/>
  <c r="D238" i="3"/>
  <c r="AT82" i="3"/>
  <c r="AU82" i="3" s="1"/>
  <c r="AV82" i="3" s="1"/>
  <c r="AW82" i="3" s="1"/>
  <c r="AX82" i="3" s="1"/>
  <c r="AY82" i="3" s="1"/>
  <c r="AR87" i="3"/>
  <c r="AS87" i="3" s="1"/>
  <c r="AT87" i="3" s="1"/>
  <c r="AU87" i="3" s="1"/>
  <c r="AV87" i="3" s="1"/>
  <c r="AW87" i="3" s="1"/>
  <c r="AX87" i="3" s="1"/>
  <c r="AY87" i="3" s="1"/>
  <c r="AZ85" i="3"/>
  <c r="AP84" i="3"/>
  <c r="AQ84" i="3" s="1"/>
  <c r="BC83" i="3"/>
  <c r="BD83" i="3" s="1"/>
  <c r="BE83" i="3" s="1"/>
  <c r="H474" i="3"/>
  <c r="AQ81" i="3"/>
  <c r="AV96" i="3"/>
  <c r="AW96" i="3" s="1"/>
  <c r="AX96" i="3" s="1"/>
  <c r="AY96" i="3" s="1"/>
  <c r="AT86" i="3"/>
  <c r="AU86" i="3" s="1"/>
  <c r="AV86" i="3" s="1"/>
  <c r="AW86" i="3" s="1"/>
  <c r="AX86" i="3" s="1"/>
  <c r="AY86" i="3" s="1"/>
  <c r="AX88" i="3"/>
  <c r="AY88" i="3" s="1"/>
  <c r="AS98" i="3"/>
  <c r="AT98" i="3" s="1"/>
  <c r="AU98" i="3" s="1"/>
  <c r="AV98" i="3" s="1"/>
  <c r="AW98" i="3" s="1"/>
  <c r="AX98" i="3" s="1"/>
  <c r="AY98" i="3" s="1"/>
  <c r="AU94" i="3"/>
  <c r="AV94" i="3" s="1"/>
  <c r="AW94" i="3" s="1"/>
  <c r="AX94" i="3" s="1"/>
  <c r="AY94" i="3" s="1"/>
  <c r="AS93" i="3"/>
  <c r="AT93" i="3" s="1"/>
  <c r="AU93" i="3" s="1"/>
  <c r="AR93" i="3"/>
  <c r="AV95" i="3"/>
  <c r="AW95" i="3" s="1"/>
  <c r="AX95" i="3" s="1"/>
  <c r="AY95" i="3" s="1"/>
  <c r="AU95" i="3"/>
  <c r="D380" i="3"/>
  <c r="D383" i="3" s="1"/>
  <c r="D399" i="3"/>
  <c r="D426" i="3"/>
  <c r="G380" i="3"/>
  <c r="G383" i="3" s="1"/>
  <c r="G426" i="3"/>
  <c r="G399" i="3"/>
  <c r="F380" i="3"/>
  <c r="F383" i="3" s="1"/>
  <c r="F426" i="3"/>
  <c r="F399" i="3"/>
  <c r="E380" i="3"/>
  <c r="E383" i="3" s="1"/>
  <c r="E399" i="3"/>
  <c r="E426" i="3"/>
  <c r="E217" i="3"/>
  <c r="E230" i="3" s="1"/>
  <c r="E218" i="3"/>
  <c r="E239" i="3" s="1"/>
  <c r="D231" i="3"/>
  <c r="G455" i="3"/>
  <c r="AG381" i="3"/>
  <c r="AG384" i="3" s="1"/>
  <c r="AG391" i="3" s="1"/>
  <c r="AG498" i="3"/>
  <c r="D368" i="3"/>
  <c r="D455" i="3" s="1"/>
  <c r="D478" i="3"/>
  <c r="F455" i="3"/>
  <c r="I474" i="3"/>
  <c r="R474" i="3"/>
  <c r="N474" i="3"/>
  <c r="Q474" i="3"/>
  <c r="P474" i="3"/>
  <c r="L474" i="3"/>
  <c r="J474" i="3"/>
  <c r="O455" i="3"/>
  <c r="E455" i="3"/>
  <c r="K474" i="3"/>
  <c r="AG370" i="3"/>
  <c r="AG363" i="3"/>
  <c r="AG478" i="3" s="1"/>
  <c r="AG345" i="3"/>
  <c r="AG367" i="3"/>
  <c r="AG380" i="3" s="1"/>
  <c r="AG383" i="3" s="1"/>
  <c r="AG371" i="3"/>
  <c r="D219" i="3"/>
  <c r="D484" i="3" l="1"/>
  <c r="D487" i="3" s="1"/>
  <c r="AZ82" i="3"/>
  <c r="AZ87" i="3"/>
  <c r="BA87" i="3" s="1"/>
  <c r="BB87" i="3" s="1"/>
  <c r="BC87" i="3" s="1"/>
  <c r="AZ86" i="3"/>
  <c r="BA86" i="3" s="1"/>
  <c r="BB86" i="3" s="1"/>
  <c r="BC86" i="3" s="1"/>
  <c r="BD86" i="3" s="1"/>
  <c r="BE86" i="3" s="1"/>
  <c r="BF86" i="3" s="1"/>
  <c r="BG86" i="3" s="1"/>
  <c r="BH86" i="3" s="1"/>
  <c r="BI86" i="3" s="1"/>
  <c r="BJ86" i="3" s="1"/>
  <c r="BK86" i="3" s="1"/>
  <c r="BL86" i="3" s="1"/>
  <c r="BM86" i="3" s="1"/>
  <c r="BN86" i="3" s="1"/>
  <c r="BA85" i="3"/>
  <c r="AR84" i="3"/>
  <c r="BF83" i="3"/>
  <c r="BA82" i="3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AR81" i="3"/>
  <c r="AS81" i="3" s="1"/>
  <c r="AT81" i="3" s="1"/>
  <c r="AU81" i="3" s="1"/>
  <c r="AV81" i="3" s="1"/>
  <c r="AW81" i="3" s="1"/>
  <c r="AX81" i="3" s="1"/>
  <c r="AV93" i="3"/>
  <c r="AW93" i="3" s="1"/>
  <c r="AX93" i="3" s="1"/>
  <c r="AY93" i="3" s="1"/>
  <c r="E238" i="3"/>
  <c r="F217" i="3"/>
  <c r="F230" i="3" s="1"/>
  <c r="F218" i="3"/>
  <c r="F239" i="3" s="1"/>
  <c r="E231" i="3"/>
  <c r="O474" i="3"/>
  <c r="D237" i="3"/>
  <c r="AG368" i="3"/>
  <c r="AG426" i="3"/>
  <c r="AG399" i="3"/>
  <c r="D304" i="3"/>
  <c r="D305" i="3" s="1"/>
  <c r="D236" i="3"/>
  <c r="D241" i="3" s="1"/>
  <c r="E219" i="3"/>
  <c r="E237" i="3" s="1"/>
  <c r="D235" i="3"/>
  <c r="BD87" i="3" l="1"/>
  <c r="BE87" i="3" s="1"/>
  <c r="BF87" i="3" s="1"/>
  <c r="BG87" i="3" s="1"/>
  <c r="BH87" i="3" s="1"/>
  <c r="BI87" i="3" s="1"/>
  <c r="BJ87" i="3" s="1"/>
  <c r="BK87" i="3" s="1"/>
  <c r="BL87" i="3" s="1"/>
  <c r="BM87" i="3" s="1"/>
  <c r="BN87" i="3" s="1"/>
  <c r="BB85" i="3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AS84" i="3"/>
  <c r="BG83" i="3"/>
  <c r="AY81" i="3"/>
  <c r="AZ81" i="3" s="1"/>
  <c r="D500" i="3"/>
  <c r="D530" i="3" s="1"/>
  <c r="D532" i="3" s="1"/>
  <c r="E484" i="3"/>
  <c r="E487" i="3" s="1"/>
  <c r="D499" i="3"/>
  <c r="D240" i="3"/>
  <c r="D400" i="3" s="1"/>
  <c r="D402" i="3" s="1"/>
  <c r="F238" i="3"/>
  <c r="D428" i="3"/>
  <c r="D427" i="3" s="1"/>
  <c r="F231" i="3"/>
  <c r="G217" i="3"/>
  <c r="G230" i="3" s="1"/>
  <c r="G218" i="3"/>
  <c r="G239" i="3" s="1"/>
  <c r="D461" i="3"/>
  <c r="D464" i="3" s="1"/>
  <c r="D482" i="3"/>
  <c r="AG455" i="3"/>
  <c r="D306" i="3"/>
  <c r="F219" i="3"/>
  <c r="E304" i="3"/>
  <c r="E305" i="3" s="1"/>
  <c r="E306" i="3" s="1"/>
  <c r="AT84" i="3" l="1"/>
  <c r="AU84" i="3" s="1"/>
  <c r="AV84" i="3" s="1"/>
  <c r="AW84" i="3" s="1"/>
  <c r="AX84" i="3" s="1"/>
  <c r="AY84" i="3" s="1"/>
  <c r="AZ84" i="3" s="1"/>
  <c r="BH83" i="3"/>
  <c r="BI83" i="3" s="1"/>
  <c r="BJ83" i="3" s="1"/>
  <c r="BK83" i="3" s="1"/>
  <c r="BL83" i="3" s="1"/>
  <c r="BM83" i="3" s="1"/>
  <c r="BN83" i="3" s="1"/>
  <c r="D497" i="3"/>
  <c r="BA81" i="3"/>
  <c r="D506" i="3"/>
  <c r="F484" i="3"/>
  <c r="F487" i="3" s="1"/>
  <c r="G238" i="3"/>
  <c r="D242" i="3"/>
  <c r="E307" i="3"/>
  <c r="E314" i="3"/>
  <c r="E315" i="3"/>
  <c r="E313" i="3"/>
  <c r="D307" i="3"/>
  <c r="D314" i="3"/>
  <c r="D315" i="3"/>
  <c r="D313" i="3"/>
  <c r="H218" i="3"/>
  <c r="H239" i="3" s="1"/>
  <c r="H217" i="3"/>
  <c r="H230" i="3" s="1"/>
  <c r="G231" i="3"/>
  <c r="AG451" i="3"/>
  <c r="AG474" i="3"/>
  <c r="F237" i="3"/>
  <c r="G219" i="3"/>
  <c r="E236" i="3"/>
  <c r="E241" i="3" s="1"/>
  <c r="E235" i="3"/>
  <c r="E240" i="3" s="1"/>
  <c r="E400" i="3" s="1"/>
  <c r="F304" i="3"/>
  <c r="F305" i="3" s="1"/>
  <c r="F306" i="3" s="1"/>
  <c r="D385" i="3" l="1"/>
  <c r="D388" i="3" s="1"/>
  <c r="D375" i="3"/>
  <c r="D378" i="3" s="1"/>
  <c r="BA84" i="3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S218" i="3"/>
  <c r="S239" i="3" s="1"/>
  <c r="S217" i="3"/>
  <c r="S230" i="3" s="1"/>
  <c r="BB81" i="3"/>
  <c r="BC81" i="3" s="1"/>
  <c r="E500" i="3"/>
  <c r="E497" i="3" s="1"/>
  <c r="G484" i="3"/>
  <c r="G487" i="3" s="1"/>
  <c r="D316" i="3"/>
  <c r="E316" i="3"/>
  <c r="H238" i="3"/>
  <c r="F307" i="3"/>
  <c r="F314" i="3"/>
  <c r="F315" i="3"/>
  <c r="F313" i="3"/>
  <c r="E428" i="3"/>
  <c r="I217" i="3"/>
  <c r="I230" i="3" s="1"/>
  <c r="I218" i="3"/>
  <c r="I239" i="3" s="1"/>
  <c r="H231" i="3"/>
  <c r="E242" i="3"/>
  <c r="E385" i="3" s="1"/>
  <c r="E482" i="3"/>
  <c r="E461" i="3"/>
  <c r="E464" i="3" s="1"/>
  <c r="G304" i="3"/>
  <c r="G305" i="3" s="1"/>
  <c r="G306" i="3" s="1"/>
  <c r="G237" i="3"/>
  <c r="F236" i="3"/>
  <c r="F241" i="3" s="1"/>
  <c r="F235" i="3"/>
  <c r="H219" i="3"/>
  <c r="T217" i="3" l="1"/>
  <c r="T230" i="3" s="1"/>
  <c r="E530" i="3"/>
  <c r="E532" i="3" s="1"/>
  <c r="E375" i="3"/>
  <c r="E378" i="3" s="1"/>
  <c r="D390" i="3"/>
  <c r="D392" i="3" s="1"/>
  <c r="D505" i="3" s="1"/>
  <c r="D504" i="3" s="1"/>
  <c r="T218" i="3"/>
  <c r="T239" i="3" s="1"/>
  <c r="S231" i="3"/>
  <c r="V217" i="3"/>
  <c r="V230" i="3" s="1"/>
  <c r="V218" i="3"/>
  <c r="V239" i="3" s="1"/>
  <c r="U218" i="3"/>
  <c r="U239" i="3" s="1"/>
  <c r="U217" i="3"/>
  <c r="U230" i="3" s="1"/>
  <c r="BD81" i="3"/>
  <c r="BE81" i="3" s="1"/>
  <c r="F500" i="3"/>
  <c r="F497" i="3" s="1"/>
  <c r="E506" i="3"/>
  <c r="H484" i="3"/>
  <c r="H487" i="3" s="1"/>
  <c r="F316" i="3"/>
  <c r="I238" i="3"/>
  <c r="G314" i="3"/>
  <c r="G315" i="3"/>
  <c r="G313" i="3"/>
  <c r="F530" i="3"/>
  <c r="F532" i="3" s="1"/>
  <c r="J217" i="3"/>
  <c r="J230" i="3" s="1"/>
  <c r="J218" i="3"/>
  <c r="J239" i="3" s="1"/>
  <c r="I231" i="3"/>
  <c r="E388" i="3"/>
  <c r="F240" i="3"/>
  <c r="H304" i="3"/>
  <c r="H305" i="3" s="1"/>
  <c r="H306" i="3" s="1"/>
  <c r="H237" i="3"/>
  <c r="G458" i="3"/>
  <c r="G307" i="3"/>
  <c r="I219" i="3"/>
  <c r="I237" i="3" s="1"/>
  <c r="G236" i="3"/>
  <c r="G241" i="3" s="1"/>
  <c r="G235" i="3"/>
  <c r="D465" i="3" l="1"/>
  <c r="D459" i="3" s="1"/>
  <c r="D429" i="3"/>
  <c r="D435" i="3" s="1"/>
  <c r="D437" i="3" s="1"/>
  <c r="D398" i="3"/>
  <c r="T231" i="3"/>
  <c r="U231" i="3"/>
  <c r="X218" i="3"/>
  <c r="X239" i="3" s="1"/>
  <c r="X217" i="3"/>
  <c r="X230" i="3" s="1"/>
  <c r="BF81" i="3"/>
  <c r="W218" i="3"/>
  <c r="W239" i="3" s="1"/>
  <c r="W217" i="3"/>
  <c r="W230" i="3" s="1"/>
  <c r="V231" i="3"/>
  <c r="G500" i="3"/>
  <c r="G530" i="3" s="1"/>
  <c r="G532" i="3" s="1"/>
  <c r="I484" i="3"/>
  <c r="I487" i="3" s="1"/>
  <c r="G316" i="3"/>
  <c r="J238" i="3"/>
  <c r="H307" i="3"/>
  <c r="H315" i="3"/>
  <c r="H313" i="3"/>
  <c r="H314" i="3"/>
  <c r="F242" i="3"/>
  <c r="F400" i="3"/>
  <c r="F428" i="3"/>
  <c r="E390" i="3"/>
  <c r="E429" i="3" s="1"/>
  <c r="K217" i="3"/>
  <c r="K230" i="3" s="1"/>
  <c r="K218" i="3"/>
  <c r="K239" i="3" s="1"/>
  <c r="J231" i="3"/>
  <c r="G240" i="3"/>
  <c r="F461" i="3"/>
  <c r="F464" i="3" s="1"/>
  <c r="F482" i="3"/>
  <c r="L218" i="3"/>
  <c r="L239" i="3" s="1"/>
  <c r="H458" i="3"/>
  <c r="H451" i="3" s="1"/>
  <c r="H235" i="3"/>
  <c r="H240" i="3" s="1"/>
  <c r="H236" i="3"/>
  <c r="H241" i="3" s="1"/>
  <c r="J219" i="3"/>
  <c r="I304" i="3"/>
  <c r="I305" i="3" s="1"/>
  <c r="I306" i="3" s="1"/>
  <c r="H67" i="3" l="1"/>
  <c r="F375" i="3"/>
  <c r="F378" i="3" s="1"/>
  <c r="F385" i="3"/>
  <c r="F388" i="3" s="1"/>
  <c r="G497" i="3"/>
  <c r="X231" i="3"/>
  <c r="Y218" i="3"/>
  <c r="Y239" i="3" s="1"/>
  <c r="Y217" i="3"/>
  <c r="Y230" i="3" s="1"/>
  <c r="BG81" i="3"/>
  <c r="W231" i="3"/>
  <c r="H500" i="3"/>
  <c r="H530" i="3" s="1"/>
  <c r="H532" i="3" s="1"/>
  <c r="E435" i="3"/>
  <c r="E437" i="3" s="1"/>
  <c r="J484" i="3"/>
  <c r="J487" i="3" s="1"/>
  <c r="E398" i="3"/>
  <c r="H316" i="3"/>
  <c r="E392" i="3"/>
  <c r="E505" i="3" s="1"/>
  <c r="E504" i="3" s="1"/>
  <c r="I315" i="3"/>
  <c r="I313" i="3"/>
  <c r="I314" i="3"/>
  <c r="G242" i="3"/>
  <c r="G428" i="3"/>
  <c r="G400" i="3"/>
  <c r="E465" i="3"/>
  <c r="E459" i="3" s="1"/>
  <c r="K231" i="3"/>
  <c r="L217" i="3"/>
  <c r="L230" i="3" s="1"/>
  <c r="L231" i="3" s="1"/>
  <c r="H242" i="3"/>
  <c r="H375" i="3" s="1"/>
  <c r="H497" i="3"/>
  <c r="H521" i="3" s="1"/>
  <c r="H523" i="3" s="1"/>
  <c r="H461" i="3"/>
  <c r="H464" i="3" s="1"/>
  <c r="H428" i="3"/>
  <c r="H482" i="3"/>
  <c r="H490" i="3" s="1"/>
  <c r="H400" i="3"/>
  <c r="G461" i="3"/>
  <c r="G464" i="3" s="1"/>
  <c r="G482" i="3"/>
  <c r="J304" i="3"/>
  <c r="J305" i="3" s="1"/>
  <c r="J306" i="3" s="1"/>
  <c r="J237" i="3"/>
  <c r="K219" i="3"/>
  <c r="K237" i="3" s="1"/>
  <c r="K238" i="3"/>
  <c r="I458" i="3"/>
  <c r="I451" i="3" s="1"/>
  <c r="I307" i="3"/>
  <c r="I236" i="3"/>
  <c r="I241" i="3" s="1"/>
  <c r="I235" i="3"/>
  <c r="I240" i="3" s="1"/>
  <c r="I67" i="3" s="1"/>
  <c r="H69" i="3" l="1"/>
  <c r="H68" i="3"/>
  <c r="F390" i="3"/>
  <c r="F392" i="3" s="1"/>
  <c r="F505" i="3" s="1"/>
  <c r="H385" i="3"/>
  <c r="G375" i="3"/>
  <c r="G378" i="3" s="1"/>
  <c r="G385" i="3"/>
  <c r="G388" i="3" s="1"/>
  <c r="Y231" i="3"/>
  <c r="Z218" i="3"/>
  <c r="Z239" i="3" s="1"/>
  <c r="Z217" i="3"/>
  <c r="Z230" i="3" s="1"/>
  <c r="BH81" i="3"/>
  <c r="I500" i="3"/>
  <c r="I530" i="3" s="1"/>
  <c r="I532" i="3" s="1"/>
  <c r="G506" i="3"/>
  <c r="K484" i="3"/>
  <c r="K487" i="3" s="1"/>
  <c r="I316" i="3"/>
  <c r="J307" i="3"/>
  <c r="J314" i="3"/>
  <c r="J315" i="3"/>
  <c r="J313" i="3"/>
  <c r="L238" i="3"/>
  <c r="M218" i="3"/>
  <c r="M239" i="3" s="1"/>
  <c r="H378" i="3"/>
  <c r="H388" i="3"/>
  <c r="M217" i="3"/>
  <c r="M230" i="3" s="1"/>
  <c r="L219" i="3"/>
  <c r="L237" i="3" s="1"/>
  <c r="F506" i="3"/>
  <c r="F504" i="3" s="1"/>
  <c r="I242" i="3"/>
  <c r="I375" i="3" s="1"/>
  <c r="H506" i="3"/>
  <c r="I461" i="3"/>
  <c r="I464" i="3" s="1"/>
  <c r="I482" i="3"/>
  <c r="I490" i="3" s="1"/>
  <c r="I428" i="3"/>
  <c r="I400" i="3"/>
  <c r="H435" i="3"/>
  <c r="H436" i="3"/>
  <c r="H438" i="3" s="1"/>
  <c r="J236" i="3"/>
  <c r="J241" i="3" s="1"/>
  <c r="J458" i="3"/>
  <c r="J451" i="3" s="1"/>
  <c r="J235" i="3"/>
  <c r="J240" i="3" s="1"/>
  <c r="L304" i="3"/>
  <c r="L305" i="3" s="1"/>
  <c r="L306" i="3" s="1"/>
  <c r="K304" i="3"/>
  <c r="K305" i="3" s="1"/>
  <c r="K306" i="3" s="1"/>
  <c r="I497" i="3" l="1"/>
  <c r="I521" i="3" s="1"/>
  <c r="I523" i="3" s="1"/>
  <c r="F398" i="3"/>
  <c r="F465" i="3"/>
  <c r="F459" i="3" s="1"/>
  <c r="F429" i="3"/>
  <c r="F435" i="3" s="1"/>
  <c r="F437" i="3" s="1"/>
  <c r="J242" i="3"/>
  <c r="J375" i="3" s="1"/>
  <c r="J378" i="3" s="1"/>
  <c r="J67" i="3"/>
  <c r="I68" i="3"/>
  <c r="G390" i="3"/>
  <c r="G392" i="3" s="1"/>
  <c r="G505" i="3" s="1"/>
  <c r="G504" i="3" s="1"/>
  <c r="I385" i="3"/>
  <c r="I388" i="3" s="1"/>
  <c r="Z231" i="3"/>
  <c r="AA218" i="3"/>
  <c r="AA239" i="3" s="1"/>
  <c r="AA217" i="3"/>
  <c r="AA230" i="3" s="1"/>
  <c r="BI81" i="3"/>
  <c r="J500" i="3"/>
  <c r="J530" i="3" s="1"/>
  <c r="J532" i="3" s="1"/>
  <c r="I506" i="3"/>
  <c r="L484" i="3"/>
  <c r="L487" i="3" s="1"/>
  <c r="J316" i="3"/>
  <c r="K314" i="3"/>
  <c r="K315" i="3"/>
  <c r="K313" i="3"/>
  <c r="L307" i="3"/>
  <c r="L315" i="3"/>
  <c r="L313" i="3"/>
  <c r="L314" i="3"/>
  <c r="M231" i="3"/>
  <c r="P218" i="3"/>
  <c r="P239" i="3" s="1"/>
  <c r="P217" i="3"/>
  <c r="P230" i="3" s="1"/>
  <c r="I378" i="3"/>
  <c r="N218" i="3"/>
  <c r="N239" i="3" s="1"/>
  <c r="M238" i="3"/>
  <c r="O217" i="3"/>
  <c r="O230" i="3" s="1"/>
  <c r="N217" i="3"/>
  <c r="N230" i="3" s="1"/>
  <c r="O218" i="3"/>
  <c r="O239" i="3" s="1"/>
  <c r="M219" i="3"/>
  <c r="M237" i="3" s="1"/>
  <c r="H390" i="3"/>
  <c r="J461" i="3"/>
  <c r="J464" i="3" s="1"/>
  <c r="J428" i="3"/>
  <c r="J482" i="3"/>
  <c r="J490" i="3" s="1"/>
  <c r="J400" i="3"/>
  <c r="H437" i="3"/>
  <c r="I435" i="3"/>
  <c r="I437" i="3" s="1"/>
  <c r="I436" i="3"/>
  <c r="I438" i="3" s="1"/>
  <c r="L235" i="3"/>
  <c r="L240" i="3" s="1"/>
  <c r="L67" i="3" s="1"/>
  <c r="M304" i="3"/>
  <c r="M305" i="3" s="1"/>
  <c r="M306" i="3" s="1"/>
  <c r="L458" i="3"/>
  <c r="L451" i="3" s="1"/>
  <c r="L236" i="3"/>
  <c r="L241" i="3" s="1"/>
  <c r="K458" i="3"/>
  <c r="K451" i="3" s="1"/>
  <c r="K307" i="3"/>
  <c r="K236" i="3"/>
  <c r="K241" i="3" s="1"/>
  <c r="K235" i="3"/>
  <c r="K240" i="3" s="1"/>
  <c r="K67" i="3" s="1"/>
  <c r="G465" i="3" l="1"/>
  <c r="G459" i="3" s="1"/>
  <c r="J385" i="3"/>
  <c r="J388" i="3" s="1"/>
  <c r="J68" i="3"/>
  <c r="J497" i="3"/>
  <c r="J521" i="3" s="1"/>
  <c r="J523" i="3" s="1"/>
  <c r="G429" i="3"/>
  <c r="G435" i="3" s="1"/>
  <c r="G437" i="3" s="1"/>
  <c r="G398" i="3"/>
  <c r="AA231" i="3"/>
  <c r="AB218" i="3"/>
  <c r="AB239" i="3" s="1"/>
  <c r="AB217" i="3"/>
  <c r="AB230" i="3" s="1"/>
  <c r="BJ81" i="3"/>
  <c r="K500" i="3"/>
  <c r="K530" i="3" s="1"/>
  <c r="K532" i="3" s="1"/>
  <c r="L500" i="3"/>
  <c r="L530" i="3" s="1"/>
  <c r="L532" i="3" s="1"/>
  <c r="M484" i="3"/>
  <c r="M487" i="3" s="1"/>
  <c r="N231" i="3"/>
  <c r="L316" i="3"/>
  <c r="O231" i="3"/>
  <c r="K316" i="3"/>
  <c r="M307" i="3"/>
  <c r="M315" i="3"/>
  <c r="M313" i="3"/>
  <c r="M314" i="3"/>
  <c r="P238" i="3"/>
  <c r="N238" i="3"/>
  <c r="Q218" i="3"/>
  <c r="Q239" i="3" s="1"/>
  <c r="Q217" i="3"/>
  <c r="Q230" i="3" s="1"/>
  <c r="O238" i="3"/>
  <c r="P231" i="3"/>
  <c r="O219" i="3"/>
  <c r="O237" i="3" s="1"/>
  <c r="N219" i="3"/>
  <c r="N237" i="3" s="1"/>
  <c r="K242" i="3"/>
  <c r="K375" i="3" s="1"/>
  <c r="J390" i="3"/>
  <c r="J392" i="3" s="1"/>
  <c r="J505" i="3" s="1"/>
  <c r="L497" i="3"/>
  <c r="L521" i="3" s="1"/>
  <c r="L523" i="3" s="1"/>
  <c r="H392" i="3"/>
  <c r="H505" i="3" s="1"/>
  <c r="H504" i="3" s="1"/>
  <c r="H465" i="3"/>
  <c r="H459" i="3" s="1"/>
  <c r="H467" i="3" s="1"/>
  <c r="L242" i="3"/>
  <c r="L385" i="3" s="1"/>
  <c r="I390" i="3"/>
  <c r="K461" i="3"/>
  <c r="K464" i="3" s="1"/>
  <c r="K482" i="3"/>
  <c r="K490" i="3" s="1"/>
  <c r="K428" i="3"/>
  <c r="K400" i="3"/>
  <c r="J506" i="3"/>
  <c r="L461" i="3"/>
  <c r="L464" i="3" s="1"/>
  <c r="L428" i="3"/>
  <c r="L482" i="3"/>
  <c r="L490" i="3" s="1"/>
  <c r="L400" i="3"/>
  <c r="J435" i="3"/>
  <c r="J437" i="3" s="1"/>
  <c r="J436" i="3"/>
  <c r="J438" i="3" s="1"/>
  <c r="M236" i="3"/>
  <c r="M241" i="3" s="1"/>
  <c r="M458" i="3"/>
  <c r="M451" i="3" s="1"/>
  <c r="M235" i="3"/>
  <c r="M240" i="3" s="1"/>
  <c r="N304" i="3"/>
  <c r="N305" i="3" s="1"/>
  <c r="N306" i="3" s="1"/>
  <c r="P219" i="3"/>
  <c r="P237" i="3" s="1"/>
  <c r="O304" i="3"/>
  <c r="O305" i="3" s="1"/>
  <c r="O306" i="3" s="1"/>
  <c r="M242" i="3" l="1"/>
  <c r="M385" i="3" s="1"/>
  <c r="M388" i="3" s="1"/>
  <c r="M67" i="3"/>
  <c r="K68" i="3"/>
  <c r="L375" i="3"/>
  <c r="L378" i="3" s="1"/>
  <c r="K385" i="3"/>
  <c r="K388" i="3" s="1"/>
  <c r="Q238" i="3"/>
  <c r="AB231" i="3"/>
  <c r="AC218" i="3"/>
  <c r="AC239" i="3" s="1"/>
  <c r="AC217" i="3"/>
  <c r="AC230" i="3" s="1"/>
  <c r="BK81" i="3"/>
  <c r="K497" i="3"/>
  <c r="K521" i="3" s="1"/>
  <c r="K523" i="3" s="1"/>
  <c r="M500" i="3"/>
  <c r="M530" i="3" s="1"/>
  <c r="M532" i="3" s="1"/>
  <c r="K506" i="3"/>
  <c r="P484" i="3"/>
  <c r="P487" i="3" s="1"/>
  <c r="O484" i="3"/>
  <c r="O487" i="3" s="1"/>
  <c r="N484" i="3"/>
  <c r="N487" i="3" s="1"/>
  <c r="M316" i="3"/>
  <c r="O314" i="3"/>
  <c r="O315" i="3"/>
  <c r="O313" i="3"/>
  <c r="N307" i="3"/>
  <c r="N314" i="3"/>
  <c r="N315" i="3"/>
  <c r="N313" i="3"/>
  <c r="R217" i="3"/>
  <c r="R230" i="3" s="1"/>
  <c r="R218" i="3"/>
  <c r="R239" i="3" s="1"/>
  <c r="L388" i="3"/>
  <c r="K378" i="3"/>
  <c r="Q231" i="3"/>
  <c r="J504" i="3"/>
  <c r="I392" i="3"/>
  <c r="I505" i="3" s="1"/>
  <c r="I504" i="3" s="1"/>
  <c r="I465" i="3"/>
  <c r="I459" i="3" s="1"/>
  <c r="I467" i="3" s="1"/>
  <c r="J465" i="3"/>
  <c r="J459" i="3" s="1"/>
  <c r="J467" i="3" s="1"/>
  <c r="L435" i="3"/>
  <c r="L437" i="3" s="1"/>
  <c r="L436" i="3"/>
  <c r="L438" i="3" s="1"/>
  <c r="K435" i="3"/>
  <c r="K436" i="3"/>
  <c r="K438" i="3" s="1"/>
  <c r="M461" i="3"/>
  <c r="M464" i="3" s="1"/>
  <c r="M428" i="3"/>
  <c r="M482" i="3"/>
  <c r="M490" i="3" s="1"/>
  <c r="M400" i="3"/>
  <c r="L506" i="3"/>
  <c r="N458" i="3"/>
  <c r="N451" i="3" s="1"/>
  <c r="N236" i="3"/>
  <c r="N241" i="3" s="1"/>
  <c r="N235" i="3"/>
  <c r="N240" i="3" s="1"/>
  <c r="N67" i="3" s="1"/>
  <c r="O458" i="3"/>
  <c r="O451" i="3" s="1"/>
  <c r="O307" i="3"/>
  <c r="O236" i="3"/>
  <c r="O241" i="3" s="1"/>
  <c r="O235" i="3"/>
  <c r="O240" i="3" s="1"/>
  <c r="O67" i="3" s="1"/>
  <c r="Q219" i="3"/>
  <c r="Q237" i="3" s="1"/>
  <c r="P304" i="3"/>
  <c r="P305" i="3" s="1"/>
  <c r="P306" i="3" s="1"/>
  <c r="M375" i="3" l="1"/>
  <c r="M378" i="3" s="1"/>
  <c r="L68" i="3"/>
  <c r="N316" i="3"/>
  <c r="R238" i="3"/>
  <c r="M497" i="3"/>
  <c r="M521" i="3" s="1"/>
  <c r="M523" i="3" s="1"/>
  <c r="AC231" i="3"/>
  <c r="AD217" i="3"/>
  <c r="AD230" i="3" s="1"/>
  <c r="AD218" i="3"/>
  <c r="AD239" i="3" s="1"/>
  <c r="BL81" i="3"/>
  <c r="O500" i="3"/>
  <c r="O530" i="3" s="1"/>
  <c r="O532" i="3" s="1"/>
  <c r="N500" i="3"/>
  <c r="N530" i="3" s="1"/>
  <c r="N532" i="3" s="1"/>
  <c r="M506" i="3"/>
  <c r="Q484" i="3"/>
  <c r="Q487" i="3" s="1"/>
  <c r="O316" i="3"/>
  <c r="P315" i="3"/>
  <c r="P313" i="3"/>
  <c r="P314" i="3"/>
  <c r="K390" i="3"/>
  <c r="K392" i="3" s="1"/>
  <c r="K505" i="3" s="1"/>
  <c r="K504" i="3" s="1"/>
  <c r="R231" i="3"/>
  <c r="M390" i="3"/>
  <c r="M392" i="3" s="1"/>
  <c r="M505" i="3" s="1"/>
  <c r="N497" i="3"/>
  <c r="N521" i="3" s="1"/>
  <c r="N523" i="3" s="1"/>
  <c r="O242" i="3"/>
  <c r="O375" i="3" s="1"/>
  <c r="N242" i="3"/>
  <c r="N385" i="3" s="1"/>
  <c r="L390" i="3"/>
  <c r="O482" i="3"/>
  <c r="O490" i="3" s="1"/>
  <c r="O461" i="3"/>
  <c r="O464" i="3" s="1"/>
  <c r="O400" i="3"/>
  <c r="O428" i="3"/>
  <c r="N461" i="3"/>
  <c r="N464" i="3" s="1"/>
  <c r="N428" i="3"/>
  <c r="N482" i="3"/>
  <c r="N490" i="3" s="1"/>
  <c r="N400" i="3"/>
  <c r="M436" i="3"/>
  <c r="M438" i="3" s="1"/>
  <c r="M435" i="3"/>
  <c r="K437" i="3"/>
  <c r="S238" i="3"/>
  <c r="S219" i="3"/>
  <c r="P458" i="3"/>
  <c r="P451" i="3" s="1"/>
  <c r="P307" i="3"/>
  <c r="P236" i="3"/>
  <c r="P241" i="3" s="1"/>
  <c r="P235" i="3"/>
  <c r="P240" i="3" s="1"/>
  <c r="P67" i="3" s="1"/>
  <c r="R219" i="3"/>
  <c r="R237" i="3" s="1"/>
  <c r="Q304" i="3"/>
  <c r="Q305" i="3" s="1"/>
  <c r="Q306" i="3" s="1"/>
  <c r="M68" i="3" l="1"/>
  <c r="N375" i="3"/>
  <c r="N378" i="3" s="1"/>
  <c r="O385" i="3"/>
  <c r="AE218" i="3"/>
  <c r="AE239" i="3" s="1"/>
  <c r="AE217" i="3"/>
  <c r="AE230" i="3" s="1"/>
  <c r="BM81" i="3"/>
  <c r="O497" i="3"/>
  <c r="O521" i="3" s="1"/>
  <c r="O523" i="3" s="1"/>
  <c r="AD231" i="3"/>
  <c r="P500" i="3"/>
  <c r="P530" i="3" s="1"/>
  <c r="P532" i="3" s="1"/>
  <c r="M437" i="3"/>
  <c r="S237" i="3"/>
  <c r="S484" i="3"/>
  <c r="S487" i="3" s="1"/>
  <c r="O506" i="3"/>
  <c r="R484" i="3"/>
  <c r="R487" i="3" s="1"/>
  <c r="M504" i="3"/>
  <c r="P316" i="3"/>
  <c r="Q315" i="3"/>
  <c r="Q313" i="3"/>
  <c r="Q314" i="3"/>
  <c r="K465" i="3"/>
  <c r="K459" i="3" s="1"/>
  <c r="K467" i="3" s="1"/>
  <c r="N388" i="3"/>
  <c r="O378" i="3"/>
  <c r="O388" i="3"/>
  <c r="P242" i="3"/>
  <c r="P385" i="3" s="1"/>
  <c r="L392" i="3"/>
  <c r="L505" i="3" s="1"/>
  <c r="L504" i="3" s="1"/>
  <c r="L465" i="3"/>
  <c r="L459" i="3" s="1"/>
  <c r="L467" i="3" s="1"/>
  <c r="M465" i="3"/>
  <c r="M459" i="3" s="1"/>
  <c r="M467" i="3" s="1"/>
  <c r="P461" i="3"/>
  <c r="P464" i="3" s="1"/>
  <c r="P428" i="3"/>
  <c r="P482" i="3"/>
  <c r="P490" i="3" s="1"/>
  <c r="P400" i="3"/>
  <c r="N506" i="3"/>
  <c r="N435" i="3"/>
  <c r="N436" i="3"/>
  <c r="N438" i="3" s="1"/>
  <c r="O436" i="3"/>
  <c r="O438" i="3" s="1"/>
  <c r="O435" i="3"/>
  <c r="O437" i="3" s="1"/>
  <c r="T238" i="3"/>
  <c r="T219" i="3"/>
  <c r="S236" i="3"/>
  <c r="S241" i="3" s="1"/>
  <c r="S235" i="3"/>
  <c r="S304" i="3"/>
  <c r="S305" i="3" s="1"/>
  <c r="S306" i="3" s="1"/>
  <c r="Q458" i="3"/>
  <c r="Q451" i="3" s="1"/>
  <c r="Q307" i="3"/>
  <c r="Q236" i="3"/>
  <c r="Q241" i="3" s="1"/>
  <c r="Q235" i="3"/>
  <c r="Q240" i="3" s="1"/>
  <c r="Q67" i="3" s="1"/>
  <c r="R304" i="3"/>
  <c r="R305" i="3" s="1"/>
  <c r="N68" i="3" l="1"/>
  <c r="S315" i="3"/>
  <c r="S314" i="3"/>
  <c r="S307" i="3"/>
  <c r="S313" i="3"/>
  <c r="P375" i="3"/>
  <c r="P378" i="3" s="1"/>
  <c r="AE231" i="3"/>
  <c r="AF218" i="3"/>
  <c r="AF239" i="3" s="1"/>
  <c r="AF217" i="3"/>
  <c r="AF230" i="3" s="1"/>
  <c r="BN81" i="3"/>
  <c r="P497" i="3"/>
  <c r="P521" i="3" s="1"/>
  <c r="P523" i="3" s="1"/>
  <c r="Q500" i="3"/>
  <c r="Q530" i="3" s="1"/>
  <c r="Q532" i="3" s="1"/>
  <c r="S500" i="3"/>
  <c r="S530" i="3" s="1"/>
  <c r="S532" i="3" s="1"/>
  <c r="T237" i="3"/>
  <c r="T484" i="3"/>
  <c r="T487" i="3" s="1"/>
  <c r="Q316" i="3"/>
  <c r="P388" i="3"/>
  <c r="O390" i="3"/>
  <c r="O392" i="3" s="1"/>
  <c r="O505" i="3" s="1"/>
  <c r="O504" i="3" s="1"/>
  <c r="Q242" i="3"/>
  <c r="Q385" i="3" s="1"/>
  <c r="N390" i="3"/>
  <c r="N437" i="3"/>
  <c r="Q461" i="3"/>
  <c r="Q464" i="3" s="1"/>
  <c r="Q428" i="3"/>
  <c r="Q482" i="3"/>
  <c r="Q490" i="3" s="1"/>
  <c r="Q400" i="3"/>
  <c r="S240" i="3"/>
  <c r="P435" i="3"/>
  <c r="P437" i="3" s="1"/>
  <c r="P436" i="3"/>
  <c r="P438" i="3" s="1"/>
  <c r="T304" i="3"/>
  <c r="T305" i="3" s="1"/>
  <c r="T306" i="3" s="1"/>
  <c r="T236" i="3"/>
  <c r="T241" i="3" s="1"/>
  <c r="T235" i="3"/>
  <c r="U238" i="3"/>
  <c r="U219" i="3"/>
  <c r="R306" i="3"/>
  <c r="R236" i="3"/>
  <c r="R241" i="3" s="1"/>
  <c r="R235" i="3"/>
  <c r="R240" i="3" s="1"/>
  <c r="R67" i="3" s="1"/>
  <c r="Q497" i="3" l="1"/>
  <c r="Q521" i="3" s="1"/>
  <c r="Q523" i="3" s="1"/>
  <c r="O68" i="3"/>
  <c r="S242" i="3"/>
  <c r="S385" i="3" s="1"/>
  <c r="S388" i="3" s="1"/>
  <c r="S67" i="3"/>
  <c r="S497" i="3"/>
  <c r="S521" i="3" s="1"/>
  <c r="S523" i="3" s="1"/>
  <c r="S316" i="3"/>
  <c r="T315" i="3"/>
  <c r="T314" i="3"/>
  <c r="T307" i="3"/>
  <c r="T313" i="3"/>
  <c r="S375" i="3"/>
  <c r="Q375" i="3"/>
  <c r="Q378" i="3" s="1"/>
  <c r="AF231" i="3"/>
  <c r="AG218" i="3"/>
  <c r="AG239" i="3" s="1"/>
  <c r="AG217" i="3"/>
  <c r="AG230" i="3" s="1"/>
  <c r="T500" i="3"/>
  <c r="T530" i="3" s="1"/>
  <c r="T532" i="3" s="1"/>
  <c r="R500" i="3"/>
  <c r="R530" i="3" s="1"/>
  <c r="R532" i="3" s="1"/>
  <c r="U237" i="3"/>
  <c r="U484" i="3"/>
  <c r="U487" i="3" s="1"/>
  <c r="Q506" i="3"/>
  <c r="R314" i="3"/>
  <c r="R315" i="3"/>
  <c r="R313" i="3"/>
  <c r="P390" i="3"/>
  <c r="P392" i="3" s="1"/>
  <c r="P505" i="3" s="1"/>
  <c r="R499" i="3"/>
  <c r="R529" i="3" s="1"/>
  <c r="R531" i="3" s="1"/>
  <c r="O465" i="3"/>
  <c r="O459" i="3" s="1"/>
  <c r="O467" i="3" s="1"/>
  <c r="R242" i="3"/>
  <c r="R375" i="3" s="1"/>
  <c r="P506" i="3"/>
  <c r="S378" i="3"/>
  <c r="N392" i="3"/>
  <c r="N505" i="3" s="1"/>
  <c r="N504" i="3" s="1"/>
  <c r="N465" i="3"/>
  <c r="N459" i="3" s="1"/>
  <c r="N467" i="3" s="1"/>
  <c r="Q388" i="3"/>
  <c r="T240" i="3"/>
  <c r="R461" i="3"/>
  <c r="R464" i="3" s="1"/>
  <c r="R428" i="3"/>
  <c r="R427" i="3" s="1"/>
  <c r="R482" i="3"/>
  <c r="R490" i="3" s="1"/>
  <c r="R400" i="3"/>
  <c r="R402" i="3" s="1"/>
  <c r="S461" i="3"/>
  <c r="S464" i="3" s="1"/>
  <c r="S482" i="3"/>
  <c r="S490" i="3" s="1"/>
  <c r="S428" i="3"/>
  <c r="S400" i="3"/>
  <c r="Q436" i="3"/>
  <c r="Q438" i="3" s="1"/>
  <c r="Q435" i="3"/>
  <c r="Q437" i="3" s="1"/>
  <c r="V238" i="3"/>
  <c r="V219" i="3"/>
  <c r="U236" i="3"/>
  <c r="U241" i="3" s="1"/>
  <c r="U235" i="3"/>
  <c r="U304" i="3"/>
  <c r="U305" i="3" s="1"/>
  <c r="U306" i="3" s="1"/>
  <c r="R458" i="3"/>
  <c r="R451" i="3" s="1"/>
  <c r="R307" i="3"/>
  <c r="P68" i="3" l="1"/>
  <c r="T242" i="3"/>
  <c r="T385" i="3" s="1"/>
  <c r="T388" i="3" s="1"/>
  <c r="T67" i="3"/>
  <c r="T316" i="3"/>
  <c r="T497" i="3"/>
  <c r="T521" i="3" s="1"/>
  <c r="T523" i="3" s="1"/>
  <c r="U307" i="3"/>
  <c r="U315" i="3"/>
  <c r="U314" i="3"/>
  <c r="U313" i="3"/>
  <c r="R385" i="3"/>
  <c r="R388" i="3" s="1"/>
  <c r="R497" i="3"/>
  <c r="R521" i="3" s="1"/>
  <c r="R523" i="3" s="1"/>
  <c r="P465" i="3"/>
  <c r="P459" i="3" s="1"/>
  <c r="P467" i="3" s="1"/>
  <c r="AG231" i="3"/>
  <c r="U500" i="3"/>
  <c r="U530" i="3" s="1"/>
  <c r="U532" i="3" s="1"/>
  <c r="V237" i="3"/>
  <c r="V484" i="3"/>
  <c r="V487" i="3" s="1"/>
  <c r="S506" i="3"/>
  <c r="R316" i="3"/>
  <c r="P504" i="3"/>
  <c r="R378" i="3"/>
  <c r="Q390" i="3"/>
  <c r="S390" i="3"/>
  <c r="S436" i="3"/>
  <c r="S438" i="3" s="1"/>
  <c r="S435" i="3"/>
  <c r="S437" i="3" s="1"/>
  <c r="R506" i="3"/>
  <c r="U240" i="3"/>
  <c r="R435" i="3"/>
  <c r="R437" i="3" s="1"/>
  <c r="R436" i="3"/>
  <c r="R438" i="3" s="1"/>
  <c r="T461" i="3"/>
  <c r="T464" i="3" s="1"/>
  <c r="T482" i="3"/>
  <c r="T490" i="3" s="1"/>
  <c r="T428" i="3"/>
  <c r="T400" i="3"/>
  <c r="W219" i="3"/>
  <c r="W238" i="3"/>
  <c r="V304" i="3"/>
  <c r="V305" i="3" s="1"/>
  <c r="V306" i="3" s="1"/>
  <c r="V236" i="3"/>
  <c r="V241" i="3" s="1"/>
  <c r="V235" i="3"/>
  <c r="U497" i="3" l="1"/>
  <c r="U521" i="3" s="1"/>
  <c r="U523" i="3" s="1"/>
  <c r="T375" i="3"/>
  <c r="T378" i="3" s="1"/>
  <c r="T390" i="3" s="1"/>
  <c r="T465" i="3" s="1"/>
  <c r="Q68" i="3"/>
  <c r="U242" i="3"/>
  <c r="U375" i="3" s="1"/>
  <c r="U378" i="3" s="1"/>
  <c r="U67" i="3"/>
  <c r="U316" i="3"/>
  <c r="V307" i="3"/>
  <c r="V313" i="3"/>
  <c r="V315" i="3"/>
  <c r="V314" i="3"/>
  <c r="V500" i="3"/>
  <c r="V530" i="3" s="1"/>
  <c r="V532" i="3" s="1"/>
  <c r="W237" i="3"/>
  <c r="W484" i="3"/>
  <c r="W487" i="3" s="1"/>
  <c r="R390" i="3"/>
  <c r="R392" i="3" s="1"/>
  <c r="R505" i="3" s="1"/>
  <c r="R504" i="3" s="1"/>
  <c r="S392" i="3"/>
  <c r="S505" i="3" s="1"/>
  <c r="S504" i="3" s="1"/>
  <c r="Q392" i="3"/>
  <c r="Q505" i="3" s="1"/>
  <c r="Q504" i="3" s="1"/>
  <c r="Q465" i="3"/>
  <c r="Q459" i="3" s="1"/>
  <c r="Q467" i="3" s="1"/>
  <c r="V240" i="3"/>
  <c r="T435" i="3"/>
  <c r="T437" i="3" s="1"/>
  <c r="T436" i="3"/>
  <c r="T438" i="3" s="1"/>
  <c r="U461" i="3"/>
  <c r="U464" i="3" s="1"/>
  <c r="U482" i="3"/>
  <c r="U490" i="3" s="1"/>
  <c r="U428" i="3"/>
  <c r="U400" i="3"/>
  <c r="X238" i="3"/>
  <c r="X219" i="3"/>
  <c r="W304" i="3"/>
  <c r="W305" i="3" s="1"/>
  <c r="W306" i="3" s="1"/>
  <c r="W236" i="3"/>
  <c r="W241" i="3" s="1"/>
  <c r="W235" i="3"/>
  <c r="U385" i="3" l="1"/>
  <c r="U388" i="3" s="1"/>
  <c r="R68" i="3"/>
  <c r="V242" i="3"/>
  <c r="V385" i="3" s="1"/>
  <c r="V67" i="3"/>
  <c r="V316" i="3"/>
  <c r="W314" i="3"/>
  <c r="W313" i="3"/>
  <c r="W307" i="3"/>
  <c r="W315" i="3"/>
  <c r="T392" i="3"/>
  <c r="T505" i="3" s="1"/>
  <c r="V497" i="3"/>
  <c r="V521" i="3" s="1"/>
  <c r="V523" i="3" s="1"/>
  <c r="S465" i="3"/>
  <c r="S459" i="3" s="1"/>
  <c r="S467" i="3" s="1"/>
  <c r="W500" i="3"/>
  <c r="W530" i="3" s="1"/>
  <c r="W532" i="3" s="1"/>
  <c r="X237" i="3"/>
  <c r="X484" i="3"/>
  <c r="X487" i="3" s="1"/>
  <c r="U506" i="3"/>
  <c r="R465" i="3"/>
  <c r="R459" i="3" s="1"/>
  <c r="R467" i="3" s="1"/>
  <c r="T459" i="3"/>
  <c r="T467" i="3" s="1"/>
  <c r="T506" i="3"/>
  <c r="U390" i="3"/>
  <c r="V388" i="3"/>
  <c r="U435" i="3"/>
  <c r="U437" i="3" s="1"/>
  <c r="U436" i="3"/>
  <c r="U438" i="3" s="1"/>
  <c r="W240" i="3"/>
  <c r="V461" i="3"/>
  <c r="V464" i="3" s="1"/>
  <c r="V482" i="3"/>
  <c r="V490" i="3" s="1"/>
  <c r="V428" i="3"/>
  <c r="V400" i="3"/>
  <c r="X304" i="3"/>
  <c r="X305" i="3" s="1"/>
  <c r="X306" i="3" s="1"/>
  <c r="X236" i="3"/>
  <c r="X241" i="3" s="1"/>
  <c r="X235" i="3"/>
  <c r="Y219" i="3"/>
  <c r="Y238" i="3"/>
  <c r="V375" i="3" l="1"/>
  <c r="V378" i="3" s="1"/>
  <c r="W242" i="3"/>
  <c r="W375" i="3" s="1"/>
  <c r="W67" i="3"/>
  <c r="S68" i="3"/>
  <c r="X315" i="3"/>
  <c r="X314" i="3"/>
  <c r="X307" i="3"/>
  <c r="X313" i="3"/>
  <c r="W316" i="3"/>
  <c r="T504" i="3"/>
  <c r="W497" i="3"/>
  <c r="W521" i="3" s="1"/>
  <c r="W523" i="3" s="1"/>
  <c r="X500" i="3"/>
  <c r="X530" i="3" s="1"/>
  <c r="X532" i="3" s="1"/>
  <c r="Y237" i="3"/>
  <c r="Y484" i="3"/>
  <c r="Y487" i="3" s="1"/>
  <c r="W378" i="3"/>
  <c r="U465" i="3"/>
  <c r="U459" i="3" s="1"/>
  <c r="U467" i="3" s="1"/>
  <c r="U392" i="3"/>
  <c r="U505" i="3" s="1"/>
  <c r="U504" i="3" s="1"/>
  <c r="V390" i="3"/>
  <c r="X240" i="3"/>
  <c r="V436" i="3"/>
  <c r="V438" i="3" s="1"/>
  <c r="V435" i="3"/>
  <c r="V437" i="3" s="1"/>
  <c r="V506" i="3"/>
  <c r="W461" i="3"/>
  <c r="W464" i="3" s="1"/>
  <c r="W482" i="3"/>
  <c r="W490" i="3" s="1"/>
  <c r="W400" i="3"/>
  <c r="W428" i="3"/>
  <c r="Y304" i="3"/>
  <c r="Y305" i="3" s="1"/>
  <c r="Y306" i="3" s="1"/>
  <c r="Y236" i="3"/>
  <c r="Y241" i="3" s="1"/>
  <c r="Y235" i="3"/>
  <c r="Z238" i="3"/>
  <c r="Z219" i="3"/>
  <c r="W385" i="3" l="1"/>
  <c r="W388" i="3" s="1"/>
  <c r="X242" i="3"/>
  <c r="X385" i="3" s="1"/>
  <c r="X67" i="3"/>
  <c r="T68" i="3"/>
  <c r="X316" i="3"/>
  <c r="Y314" i="3"/>
  <c r="Y313" i="3"/>
  <c r="Y307" i="3"/>
  <c r="Y315" i="3"/>
  <c r="X497" i="3"/>
  <c r="X521" i="3" s="1"/>
  <c r="X523" i="3" s="1"/>
  <c r="Y500" i="3"/>
  <c r="Y530" i="3" s="1"/>
  <c r="Y532" i="3" s="1"/>
  <c r="Z237" i="3"/>
  <c r="Z484" i="3"/>
  <c r="Z487" i="3" s="1"/>
  <c r="W506" i="3"/>
  <c r="X388" i="3"/>
  <c r="W390" i="3"/>
  <c r="W465" i="3" s="1"/>
  <c r="Y497" i="3"/>
  <c r="Y521" i="3" s="1"/>
  <c r="Y523" i="3" s="1"/>
  <c r="V392" i="3"/>
  <c r="V505" i="3" s="1"/>
  <c r="V504" i="3" s="1"/>
  <c r="V465" i="3"/>
  <c r="V459" i="3" s="1"/>
  <c r="V467" i="3" s="1"/>
  <c r="Y240" i="3"/>
  <c r="W436" i="3"/>
  <c r="W438" i="3" s="1"/>
  <c r="W435" i="3"/>
  <c r="W437" i="3" s="1"/>
  <c r="X482" i="3"/>
  <c r="X490" i="3" s="1"/>
  <c r="X461" i="3"/>
  <c r="X464" i="3" s="1"/>
  <c r="X400" i="3"/>
  <c r="X428" i="3"/>
  <c r="Z304" i="3"/>
  <c r="Z305" i="3" s="1"/>
  <c r="Z306" i="3" s="1"/>
  <c r="Z236" i="3"/>
  <c r="Z241" i="3" s="1"/>
  <c r="Z235" i="3"/>
  <c r="AA219" i="3"/>
  <c r="AA238" i="3"/>
  <c r="X375" i="3" l="1"/>
  <c r="X378" i="3" s="1"/>
  <c r="X390" i="3" s="1"/>
  <c r="X392" i="3" s="1"/>
  <c r="X505" i="3" s="1"/>
  <c r="Y242" i="3"/>
  <c r="Y385" i="3" s="1"/>
  <c r="Y67" i="3"/>
  <c r="U68" i="3"/>
  <c r="Z307" i="3"/>
  <c r="Z313" i="3"/>
  <c r="Z315" i="3"/>
  <c r="Z314" i="3"/>
  <c r="Y316" i="3"/>
  <c r="Z500" i="3"/>
  <c r="Z530" i="3" s="1"/>
  <c r="Z532" i="3" s="1"/>
  <c r="W392" i="3"/>
  <c r="W505" i="3" s="1"/>
  <c r="W504" i="3" s="1"/>
  <c r="AA237" i="3"/>
  <c r="AA484" i="3"/>
  <c r="AA487" i="3" s="1"/>
  <c r="W459" i="3"/>
  <c r="W467" i="3" s="1"/>
  <c r="Y388" i="3"/>
  <c r="Z240" i="3"/>
  <c r="X435" i="3"/>
  <c r="X437" i="3" s="1"/>
  <c r="X436" i="3"/>
  <c r="X438" i="3" s="1"/>
  <c r="Y482" i="3"/>
  <c r="Y490" i="3" s="1"/>
  <c r="Y461" i="3"/>
  <c r="Y464" i="3" s="1"/>
  <c r="Y428" i="3"/>
  <c r="Y400" i="3"/>
  <c r="AA304" i="3"/>
  <c r="AA305" i="3" s="1"/>
  <c r="AA306" i="3" s="1"/>
  <c r="AA236" i="3"/>
  <c r="AA241" i="3" s="1"/>
  <c r="AA235" i="3"/>
  <c r="AB238" i="3"/>
  <c r="AB219" i="3"/>
  <c r="Z497" i="3" l="1"/>
  <c r="Z521" i="3" s="1"/>
  <c r="Z523" i="3" s="1"/>
  <c r="Y375" i="3"/>
  <c r="Y378" i="3" s="1"/>
  <c r="Y390" i="3" s="1"/>
  <c r="V68" i="3"/>
  <c r="Z242" i="3"/>
  <c r="Z385" i="3" s="1"/>
  <c r="Z388" i="3" s="1"/>
  <c r="Z67" i="3"/>
  <c r="AA307" i="3"/>
  <c r="AA313" i="3"/>
  <c r="AA315" i="3"/>
  <c r="AA314" i="3"/>
  <c r="Z316" i="3"/>
  <c r="AA500" i="3"/>
  <c r="AA497" i="3" s="1"/>
  <c r="AA521" i="3" s="1"/>
  <c r="AA523" i="3" s="1"/>
  <c r="Y506" i="3"/>
  <c r="AB237" i="3"/>
  <c r="AB484" i="3"/>
  <c r="AB487" i="3" s="1"/>
  <c r="X465" i="3"/>
  <c r="X459" i="3" s="1"/>
  <c r="X467" i="3" s="1"/>
  <c r="X506" i="3"/>
  <c r="X504" i="3" s="1"/>
  <c r="AA240" i="3"/>
  <c r="Y436" i="3"/>
  <c r="Y438" i="3" s="1"/>
  <c r="Y435" i="3"/>
  <c r="Y437" i="3" s="1"/>
  <c r="Z482" i="3"/>
  <c r="Z490" i="3" s="1"/>
  <c r="Z461" i="3"/>
  <c r="Z464" i="3" s="1"/>
  <c r="Z428" i="3"/>
  <c r="Z400" i="3"/>
  <c r="AB304" i="3"/>
  <c r="AB305" i="3" s="1"/>
  <c r="AB306" i="3" s="1"/>
  <c r="AB236" i="3"/>
  <c r="AB241" i="3" s="1"/>
  <c r="AB235" i="3"/>
  <c r="AC238" i="3"/>
  <c r="AC219" i="3"/>
  <c r="Z375" i="3" l="1"/>
  <c r="Z378" i="3" s="1"/>
  <c r="Z390" i="3" s="1"/>
  <c r="Z392" i="3" s="1"/>
  <c r="Z505" i="3" s="1"/>
  <c r="W68" i="3"/>
  <c r="AA242" i="3"/>
  <c r="AA385" i="3" s="1"/>
  <c r="AA388" i="3" s="1"/>
  <c r="AA67" i="3"/>
  <c r="AA316" i="3"/>
  <c r="AB315" i="3"/>
  <c r="AB314" i="3"/>
  <c r="AB307" i="3"/>
  <c r="AB313" i="3"/>
  <c r="AA530" i="3"/>
  <c r="AA532" i="3" s="1"/>
  <c r="AB500" i="3"/>
  <c r="AB499" i="3" s="1"/>
  <c r="AB529" i="3" s="1"/>
  <c r="AB531" i="3" s="1"/>
  <c r="AC237" i="3"/>
  <c r="AC484" i="3"/>
  <c r="AC487" i="3" s="1"/>
  <c r="Y465" i="3"/>
  <c r="Y459" i="3" s="1"/>
  <c r="Y467" i="3" s="1"/>
  <c r="Y392" i="3"/>
  <c r="Y505" i="3" s="1"/>
  <c r="Y504" i="3" s="1"/>
  <c r="AB240" i="3"/>
  <c r="Z435" i="3"/>
  <c r="Z437" i="3" s="1"/>
  <c r="Z436" i="3"/>
  <c r="AA482" i="3"/>
  <c r="AA490" i="3" s="1"/>
  <c r="AA461" i="3"/>
  <c r="AA464" i="3" s="1"/>
  <c r="AA428" i="3"/>
  <c r="AA400" i="3"/>
  <c r="AC304" i="3"/>
  <c r="AC305" i="3" s="1"/>
  <c r="AC306" i="3" s="1"/>
  <c r="AC236" i="3"/>
  <c r="AC241" i="3" s="1"/>
  <c r="AC235" i="3"/>
  <c r="AD219" i="3"/>
  <c r="AD238" i="3"/>
  <c r="AA375" i="3" l="1"/>
  <c r="AA378" i="3" s="1"/>
  <c r="AA390" i="3" s="1"/>
  <c r="AA465" i="3" s="1"/>
  <c r="AB242" i="3"/>
  <c r="AB385" i="3" s="1"/>
  <c r="AB388" i="3" s="1"/>
  <c r="AB67" i="3"/>
  <c r="X68" i="3"/>
  <c r="AB316" i="3"/>
  <c r="AC314" i="3"/>
  <c r="AC313" i="3"/>
  <c r="AC307" i="3"/>
  <c r="AC315" i="3"/>
  <c r="AB530" i="3"/>
  <c r="AB532" i="3" s="1"/>
  <c r="AC500" i="3"/>
  <c r="AC530" i="3" s="1"/>
  <c r="AC532" i="3" s="1"/>
  <c r="AB497" i="3"/>
  <c r="AB521" i="3" s="1"/>
  <c r="AB523" i="3" s="1"/>
  <c r="AD237" i="3"/>
  <c r="AD484" i="3"/>
  <c r="AD487" i="3" s="1"/>
  <c r="AA506" i="3"/>
  <c r="Z465" i="3"/>
  <c r="Z459" i="3" s="1"/>
  <c r="Z467" i="3" s="1"/>
  <c r="AC497" i="3"/>
  <c r="AC521" i="3" s="1"/>
  <c r="Z506" i="3"/>
  <c r="Z504" i="3" s="1"/>
  <c r="Z438" i="3"/>
  <c r="AC240" i="3"/>
  <c r="AA435" i="3"/>
  <c r="AA437" i="3" s="1"/>
  <c r="AA436" i="3"/>
  <c r="AA438" i="3" s="1"/>
  <c r="AB482" i="3"/>
  <c r="AB490" i="3" s="1"/>
  <c r="AB461" i="3"/>
  <c r="AB464" i="3" s="1"/>
  <c r="AB428" i="3"/>
  <c r="AB427" i="3" s="1"/>
  <c r="AB400" i="3"/>
  <c r="AB402" i="3" s="1"/>
  <c r="AE238" i="3"/>
  <c r="AE219" i="3"/>
  <c r="AD304" i="3"/>
  <c r="AD305" i="3" s="1"/>
  <c r="AD306" i="3" s="1"/>
  <c r="AD236" i="3"/>
  <c r="AD241" i="3" s="1"/>
  <c r="AD235" i="3"/>
  <c r="AB375" i="3" l="1"/>
  <c r="AB378" i="3" s="1"/>
  <c r="AB390" i="3" s="1"/>
  <c r="Y68" i="3"/>
  <c r="AC242" i="3"/>
  <c r="AC385" i="3" s="1"/>
  <c r="AC388" i="3" s="1"/>
  <c r="AC67" i="3"/>
  <c r="AA392" i="3"/>
  <c r="AA505" i="3" s="1"/>
  <c r="AA504" i="3" s="1"/>
  <c r="AD315" i="3"/>
  <c r="AD314" i="3"/>
  <c r="AD307" i="3"/>
  <c r="AD313" i="3"/>
  <c r="AC316" i="3"/>
  <c r="AA459" i="3"/>
  <c r="AA467" i="3" s="1"/>
  <c r="AD500" i="3"/>
  <c r="AD530" i="3" s="1"/>
  <c r="AD532" i="3" s="1"/>
  <c r="AE237" i="3"/>
  <c r="AE484" i="3"/>
  <c r="AE487" i="3" s="1"/>
  <c r="AC523" i="3"/>
  <c r="AD497" i="3"/>
  <c r="AD521" i="3" s="1"/>
  <c r="AD523" i="3" s="1"/>
  <c r="AD240" i="3"/>
  <c r="AB435" i="3"/>
  <c r="AB437" i="3" s="1"/>
  <c r="AB436" i="3"/>
  <c r="AB438" i="3" s="1"/>
  <c r="AB506" i="3"/>
  <c r="AC461" i="3"/>
  <c r="AC464" i="3" s="1"/>
  <c r="AC482" i="3"/>
  <c r="AC490" i="3" s="1"/>
  <c r="AC400" i="3"/>
  <c r="AC428" i="3"/>
  <c r="AF238" i="3"/>
  <c r="AF219" i="3"/>
  <c r="AE236" i="3"/>
  <c r="AE241" i="3" s="1"/>
  <c r="AE235" i="3"/>
  <c r="AE304" i="3"/>
  <c r="AE305" i="3" s="1"/>
  <c r="AE306" i="3" s="1"/>
  <c r="AC375" i="3" l="1"/>
  <c r="AC378" i="3" s="1"/>
  <c r="Z68" i="3"/>
  <c r="AD242" i="3"/>
  <c r="AD385" i="3" s="1"/>
  <c r="AD388" i="3" s="1"/>
  <c r="AD67" i="3"/>
  <c r="AD316" i="3"/>
  <c r="AE307" i="3"/>
  <c r="AE315" i="3"/>
  <c r="AE314" i="3"/>
  <c r="AE313" i="3"/>
  <c r="AE500" i="3"/>
  <c r="AE497" i="3" s="1"/>
  <c r="AE521" i="3" s="1"/>
  <c r="AE523" i="3" s="1"/>
  <c r="AF237" i="3"/>
  <c r="AF484" i="3"/>
  <c r="AF487" i="3" s="1"/>
  <c r="AC506" i="3"/>
  <c r="AC390" i="3"/>
  <c r="AC392" i="3" s="1"/>
  <c r="AC505" i="3" s="1"/>
  <c r="AB392" i="3"/>
  <c r="AB505" i="3" s="1"/>
  <c r="AB504" i="3" s="1"/>
  <c r="AB465" i="3"/>
  <c r="AB459" i="3" s="1"/>
  <c r="AB467" i="3" s="1"/>
  <c r="AE240" i="3"/>
  <c r="AC436" i="3"/>
  <c r="AC435" i="3"/>
  <c r="AC437" i="3" s="1"/>
  <c r="AD482" i="3"/>
  <c r="AD490" i="3" s="1"/>
  <c r="AD461" i="3"/>
  <c r="AD464" i="3" s="1"/>
  <c r="AD428" i="3"/>
  <c r="AD400" i="3"/>
  <c r="AF236" i="3"/>
  <c r="AF241" i="3" s="1"/>
  <c r="AF235" i="3"/>
  <c r="AF304" i="3"/>
  <c r="AF305" i="3" s="1"/>
  <c r="AF306" i="3" s="1"/>
  <c r="AG238" i="3"/>
  <c r="AG219" i="3"/>
  <c r="AD375" i="3" l="1"/>
  <c r="AD378" i="3" s="1"/>
  <c r="AE242" i="3"/>
  <c r="AE375" i="3" s="1"/>
  <c r="AE378" i="3" s="1"/>
  <c r="AE67" i="3"/>
  <c r="AA68" i="3"/>
  <c r="AE316" i="3"/>
  <c r="AF307" i="3"/>
  <c r="AF313" i="3"/>
  <c r="AF315" i="3"/>
  <c r="AF314" i="3"/>
  <c r="AE530" i="3"/>
  <c r="AE532" i="3" s="1"/>
  <c r="AC504" i="3"/>
  <c r="AF500" i="3"/>
  <c r="AF530" i="3" s="1"/>
  <c r="AF532" i="3" s="1"/>
  <c r="AG237" i="3"/>
  <c r="AG484" i="3"/>
  <c r="AG487" i="3" s="1"/>
  <c r="AC465" i="3"/>
  <c r="AC459" i="3" s="1"/>
  <c r="AC467" i="3" s="1"/>
  <c r="AD390" i="3"/>
  <c r="AD392" i="3" s="1"/>
  <c r="AD505" i="3" s="1"/>
  <c r="AE461" i="3"/>
  <c r="AE464" i="3" s="1"/>
  <c r="AE482" i="3"/>
  <c r="AE490" i="3" s="1"/>
  <c r="AE428" i="3"/>
  <c r="AE400" i="3"/>
  <c r="AF240" i="3"/>
  <c r="AD436" i="3"/>
  <c r="AD438" i="3" s="1"/>
  <c r="AD435" i="3"/>
  <c r="AD437" i="3" s="1"/>
  <c r="AC438" i="3"/>
  <c r="AG236" i="3"/>
  <c r="AG241" i="3" s="1"/>
  <c r="AG235" i="3"/>
  <c r="AG304" i="3"/>
  <c r="AG305" i="3" s="1"/>
  <c r="AF497" i="3" l="1"/>
  <c r="AF521" i="3" s="1"/>
  <c r="AF523" i="3" s="1"/>
  <c r="AE385" i="3"/>
  <c r="AE388" i="3" s="1"/>
  <c r="AB68" i="3"/>
  <c r="AF242" i="3"/>
  <c r="AF375" i="3" s="1"/>
  <c r="AF67" i="3"/>
  <c r="AG306" i="3"/>
  <c r="D308" i="3" s="1"/>
  <c r="AF316" i="3"/>
  <c r="AG500" i="3"/>
  <c r="AG530" i="3" s="1"/>
  <c r="AG532" i="3" s="1"/>
  <c r="AE506" i="3"/>
  <c r="AD465" i="3"/>
  <c r="AD459" i="3" s="1"/>
  <c r="AD467" i="3" s="1"/>
  <c r="AE390" i="3"/>
  <c r="AE465" i="3" s="1"/>
  <c r="AG499" i="3"/>
  <c r="AD506" i="3"/>
  <c r="AD504" i="3" s="1"/>
  <c r="AF378" i="3"/>
  <c r="AF461" i="3"/>
  <c r="AF464" i="3" s="1"/>
  <c r="AF482" i="3"/>
  <c r="AF490" i="3" s="1"/>
  <c r="AF428" i="3"/>
  <c r="AF400" i="3"/>
  <c r="AG240" i="3"/>
  <c r="AE435" i="3"/>
  <c r="AE437" i="3" s="1"/>
  <c r="AE436" i="3"/>
  <c r="AE459" i="3" l="1"/>
  <c r="AE467" i="3" s="1"/>
  <c r="AF385" i="3"/>
  <c r="AF388" i="3" s="1"/>
  <c r="AF390" i="3" s="1"/>
  <c r="AG242" i="3"/>
  <c r="AG375" i="3" s="1"/>
  <c r="AG378" i="3" s="1"/>
  <c r="AG67" i="3"/>
  <c r="D73" i="3" s="1"/>
  <c r="AC68" i="3"/>
  <c r="AG307" i="3"/>
  <c r="AG313" i="3"/>
  <c r="AG315" i="3"/>
  <c r="AG314" i="3"/>
  <c r="AG385" i="3"/>
  <c r="AE392" i="3"/>
  <c r="AE505" i="3" s="1"/>
  <c r="AE504" i="3" s="1"/>
  <c r="AG497" i="3"/>
  <c r="AG521" i="3" s="1"/>
  <c r="AG529" i="3"/>
  <c r="AG531" i="3" s="1"/>
  <c r="AG388" i="3"/>
  <c r="AE438" i="3"/>
  <c r="AG482" i="3"/>
  <c r="AG490" i="3" s="1"/>
  <c r="AG461" i="3"/>
  <c r="AG464" i="3" s="1"/>
  <c r="AG428" i="3"/>
  <c r="AG427" i="3" s="1"/>
  <c r="AG400" i="3"/>
  <c r="AF436" i="3"/>
  <c r="AF438" i="3" s="1"/>
  <c r="AF435" i="3"/>
  <c r="AF437" i="3" s="1"/>
  <c r="AF506" i="3"/>
  <c r="AD68" i="3" l="1"/>
  <c r="AG316" i="3"/>
  <c r="AG523" i="3"/>
  <c r="AF392" i="3"/>
  <c r="AF505" i="3" s="1"/>
  <c r="AF504" i="3" s="1"/>
  <c r="AF465" i="3"/>
  <c r="AF459" i="3" s="1"/>
  <c r="AF467" i="3" s="1"/>
  <c r="AG390" i="3"/>
  <c r="AG402" i="3"/>
  <c r="C405" i="3"/>
  <c r="AG506" i="3"/>
  <c r="AG436" i="3"/>
  <c r="AG438" i="3" s="1"/>
  <c r="AG435" i="3"/>
  <c r="D442" i="3" s="1"/>
  <c r="F442" i="3" s="1"/>
  <c r="AE68" i="3" l="1"/>
  <c r="D405" i="3"/>
  <c r="D411" i="3" s="1"/>
  <c r="D415" i="3" s="1"/>
  <c r="D416" i="3" s="1"/>
  <c r="AG392" i="3"/>
  <c r="AG505" i="3" s="1"/>
  <c r="AG504" i="3" s="1"/>
  <c r="AG465" i="3"/>
  <c r="AG459" i="3" s="1"/>
  <c r="AG467" i="3" s="1"/>
  <c r="AG437" i="3"/>
  <c r="D441" i="3" s="1"/>
  <c r="D445" i="3" s="1"/>
  <c r="AG68" i="3" l="1"/>
  <c r="AF68" i="3"/>
  <c r="D414" i="3"/>
  <c r="F269" i="4"/>
  <c r="D419" i="3"/>
  <c r="D74" i="3" l="1"/>
  <c r="E74" i="3" s="1"/>
  <c r="D417" i="3"/>
  <c r="E73" i="3" l="1"/>
  <c r="E75" i="3"/>
  <c r="C76" i="3"/>
  <c r="D418" i="3"/>
  <c r="D420" i="3" s="1"/>
  <c r="D421" i="3" l="1"/>
  <c r="E452" i="3" l="1"/>
  <c r="G475" i="3"/>
  <c r="E475" i="3"/>
  <c r="D477" i="3"/>
  <c r="F477" i="3"/>
  <c r="G477" i="3"/>
  <c r="E477" i="3"/>
  <c r="D475" i="3"/>
  <c r="F475" i="3"/>
  <c r="F452" i="3"/>
  <c r="E509" i="3"/>
  <c r="E508" i="3" s="1"/>
  <c r="E434" i="3"/>
  <c r="E436" i="3" s="1"/>
  <c r="E438" i="3" s="1"/>
  <c r="E454" i="3"/>
  <c r="E451" i="3" s="1"/>
  <c r="E467" i="3" s="1"/>
  <c r="F454" i="3"/>
  <c r="F509" i="3"/>
  <c r="F508" i="3" s="1"/>
  <c r="F434" i="3"/>
  <c r="F436" i="3" s="1"/>
  <c r="F438" i="3" s="1"/>
  <c r="D509" i="3"/>
  <c r="D508" i="3" s="1"/>
  <c r="D529" i="3" s="1"/>
  <c r="D531" i="3" s="1"/>
  <c r="G452" i="3"/>
  <c r="G509" i="3"/>
  <c r="G508" i="3" s="1"/>
  <c r="G434" i="3"/>
  <c r="G436" i="3" s="1"/>
  <c r="G438" i="3" s="1"/>
  <c r="G454" i="3"/>
  <c r="D452" i="3"/>
  <c r="D454" i="3"/>
  <c r="D434" i="3"/>
  <c r="D436" i="3" s="1"/>
  <c r="F451" i="3" l="1"/>
  <c r="F467" i="3" s="1"/>
  <c r="E474" i="3"/>
  <c r="E490" i="3" s="1"/>
  <c r="F474" i="3"/>
  <c r="F490" i="3" s="1"/>
  <c r="D521" i="3"/>
  <c r="E529" i="3"/>
  <c r="E531" i="3" s="1"/>
  <c r="E521" i="3"/>
  <c r="E523" i="3" s="1"/>
  <c r="D451" i="3"/>
  <c r="D467" i="3" s="1"/>
  <c r="D468" i="3" s="1"/>
  <c r="E450" i="3" s="1"/>
  <c r="E468" i="3" s="1"/>
  <c r="F450" i="3" s="1"/>
  <c r="F468" i="3" s="1"/>
  <c r="G450" i="3" s="1"/>
  <c r="F529" i="3"/>
  <c r="F531" i="3" s="1"/>
  <c r="F521" i="3"/>
  <c r="F523" i="3" s="1"/>
  <c r="G474" i="3"/>
  <c r="G490" i="3" s="1"/>
  <c r="G521" i="3"/>
  <c r="G523" i="3" s="1"/>
  <c r="G529" i="3"/>
  <c r="G531" i="3" s="1"/>
  <c r="G451" i="3"/>
  <c r="G467" i="3" s="1"/>
  <c r="D523" i="3"/>
  <c r="D474" i="3"/>
  <c r="D490" i="3" s="1"/>
  <c r="D438" i="3"/>
  <c r="D443" i="3" s="1"/>
  <c r="D444" i="3"/>
  <c r="D491" i="3" l="1"/>
  <c r="E473" i="3" s="1"/>
  <c r="E491" i="3" s="1"/>
  <c r="F473" i="3" s="1"/>
  <c r="F491" i="3" s="1"/>
  <c r="G473" i="3" s="1"/>
  <c r="G491" i="3" s="1"/>
  <c r="H473" i="3" s="1"/>
  <c r="H491" i="3" s="1"/>
  <c r="I473" i="3" s="1"/>
  <c r="I491" i="3" s="1"/>
  <c r="J473" i="3" s="1"/>
  <c r="J491" i="3" s="1"/>
  <c r="K473" i="3" s="1"/>
  <c r="K491" i="3" s="1"/>
  <c r="L473" i="3" s="1"/>
  <c r="L491" i="3" s="1"/>
  <c r="M473" i="3" s="1"/>
  <c r="M491" i="3" s="1"/>
  <c r="N473" i="3" s="1"/>
  <c r="N491" i="3" s="1"/>
  <c r="O473" i="3" s="1"/>
  <c r="O491" i="3" s="1"/>
  <c r="P473" i="3" s="1"/>
  <c r="P491" i="3" s="1"/>
  <c r="Q473" i="3" s="1"/>
  <c r="Q491" i="3" s="1"/>
  <c r="R473" i="3" s="1"/>
  <c r="R491" i="3" s="1"/>
  <c r="S473" i="3" s="1"/>
  <c r="S491" i="3" s="1"/>
  <c r="T473" i="3" s="1"/>
  <c r="T491" i="3" s="1"/>
  <c r="U473" i="3" s="1"/>
  <c r="U491" i="3" s="1"/>
  <c r="V473" i="3" s="1"/>
  <c r="V491" i="3" s="1"/>
  <c r="W473" i="3" s="1"/>
  <c r="W491" i="3" s="1"/>
  <c r="X473" i="3" s="1"/>
  <c r="X491" i="3" s="1"/>
  <c r="Y473" i="3" s="1"/>
  <c r="Y491" i="3" s="1"/>
  <c r="Z473" i="3" s="1"/>
  <c r="Z491" i="3" s="1"/>
  <c r="AA473" i="3" s="1"/>
  <c r="AA491" i="3" s="1"/>
  <c r="AB473" i="3" s="1"/>
  <c r="AB491" i="3" s="1"/>
  <c r="AC473" i="3" s="1"/>
  <c r="AC491" i="3" s="1"/>
  <c r="AD473" i="3" s="1"/>
  <c r="AD491" i="3" s="1"/>
  <c r="AE473" i="3" s="1"/>
  <c r="AE491" i="3" s="1"/>
  <c r="AF473" i="3" s="1"/>
  <c r="AF491" i="3" s="1"/>
  <c r="AG473" i="3" s="1"/>
  <c r="AG491" i="3" s="1"/>
  <c r="D533" i="3"/>
  <c r="G468" i="3"/>
  <c r="H450" i="3" s="1"/>
  <c r="H468" i="3" s="1"/>
  <c r="I450" i="3" s="1"/>
  <c r="I468" i="3" s="1"/>
  <c r="J450" i="3" s="1"/>
  <c r="J468" i="3" s="1"/>
  <c r="K450" i="3" s="1"/>
  <c r="K468" i="3" s="1"/>
  <c r="L450" i="3" s="1"/>
  <c r="L468" i="3" s="1"/>
  <c r="M450" i="3" s="1"/>
  <c r="M468" i="3" s="1"/>
  <c r="N450" i="3" s="1"/>
  <c r="N468" i="3" s="1"/>
  <c r="O450" i="3" s="1"/>
  <c r="O468" i="3" s="1"/>
  <c r="P450" i="3" s="1"/>
  <c r="P468" i="3" s="1"/>
  <c r="Q450" i="3" s="1"/>
  <c r="Q468" i="3" s="1"/>
  <c r="R450" i="3" s="1"/>
  <c r="R468" i="3" s="1"/>
  <c r="S450" i="3" s="1"/>
  <c r="S468" i="3" s="1"/>
  <c r="T450" i="3" s="1"/>
  <c r="T468" i="3" s="1"/>
  <c r="U450" i="3" s="1"/>
  <c r="U468" i="3" s="1"/>
  <c r="V450" i="3" s="1"/>
  <c r="V468" i="3" s="1"/>
  <c r="W450" i="3" s="1"/>
  <c r="W468" i="3" s="1"/>
  <c r="X450" i="3" s="1"/>
  <c r="X468" i="3" s="1"/>
  <c r="Y450" i="3" s="1"/>
  <c r="Y468" i="3" s="1"/>
  <c r="Z450" i="3" s="1"/>
  <c r="Z468" i="3" s="1"/>
  <c r="AA450" i="3" s="1"/>
  <c r="AA468" i="3" s="1"/>
  <c r="AB450" i="3" s="1"/>
  <c r="AB468" i="3" s="1"/>
  <c r="AC450" i="3" s="1"/>
  <c r="AC468" i="3" s="1"/>
  <c r="AD450" i="3" s="1"/>
  <c r="AD468" i="3" s="1"/>
  <c r="AE450" i="3" s="1"/>
  <c r="AE468" i="3" s="1"/>
  <c r="AF450" i="3" s="1"/>
  <c r="AF468" i="3" s="1"/>
  <c r="AG450" i="3" s="1"/>
  <c r="AG468" i="3" s="1"/>
  <c r="D524" i="3"/>
  <c r="G269" i="4" s="1"/>
  <c r="D525" i="3"/>
  <c r="C117" i="4"/>
  <c r="C115" i="4"/>
  <c r="C114" i="4"/>
  <c r="C111" i="4"/>
  <c r="C116" i="4"/>
  <c r="C113" i="4"/>
  <c r="C110" i="4"/>
  <c r="C112" i="4"/>
  <c r="C126" i="4"/>
  <c r="C123" i="4"/>
  <c r="C120" i="4"/>
  <c r="C135" i="4"/>
  <c r="C125" i="4"/>
  <c r="C137" i="4"/>
  <c r="C128" i="4"/>
  <c r="C136" i="4"/>
  <c r="C127" i="4"/>
  <c r="C122" i="4"/>
  <c r="C121" i="4"/>
  <c r="C138" i="4"/>
  <c r="C119" i="4"/>
  <c r="C124" i="4"/>
  <c r="C130" i="4"/>
  <c r="C132" i="4"/>
  <c r="C131" i="4"/>
  <c r="C129" i="4"/>
  <c r="C134" i="4"/>
  <c r="C133" i="4"/>
  <c r="D492" i="3" l="1"/>
  <c r="D534" i="3"/>
  <c r="D469" i="3"/>
</calcChain>
</file>

<file path=xl/sharedStrings.xml><?xml version="1.0" encoding="utf-8"?>
<sst xmlns="http://schemas.openxmlformats.org/spreadsheetml/2006/main" count="1613" uniqueCount="634">
  <si>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</si>
  <si>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</si>
  <si>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</si>
  <si>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</si>
  <si>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</si>
  <si>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</si>
  <si>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</si>
  <si>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</si>
  <si>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</si>
  <si>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</si>
  <si>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</si>
  <si>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</si>
  <si>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</si>
  <si>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</si>
  <si>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</si>
  <si>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</si>
  <si>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</si>
  <si>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</si>
  <si>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</si>
  <si>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</si>
  <si>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</si>
  <si>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</si>
  <si>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</si>
  <si>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</si>
  <si>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</si>
  <si>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</si>
  <si>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</si>
  <si>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</si>
  <si>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</si>
  <si>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</si>
  <si>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</si>
  <si>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</si>
  <si>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</si>
  <si>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</si>
  <si>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</si>
  <si>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</si>
  <si>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</si>
  <si>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</si>
  <si>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</si>
  <si>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</si>
  <si>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</si>
  <si>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</si>
  <si>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</si>
  <si>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</si>
  <si>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</si>
  <si>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</si>
  <si>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</si>
  <si>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</si>
  <si>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</si>
  <si>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</si>
  <si>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</si>
  <si>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</si>
  <si>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</si>
  <si>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</si>
  <si>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</si>
  <si>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</si>
  <si>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</si>
  <si>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</si>
  <si>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</si>
  <si>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</si>
  <si>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</si>
  <si>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</si>
  <si>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</si>
  <si>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</si>
  <si>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</si>
  <si>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</si>
  <si>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</si>
  <si>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</si>
  <si>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</si>
  <si>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</si>
  <si>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</si>
  <si>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</si>
  <si>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</si>
  <si>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</si>
  <si>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</si>
  <si>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</si>
  <si>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</si>
  <si>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</si>
  <si>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</si>
  <si>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</si>
  <si>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</si>
  <si>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</si>
  <si>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</si>
  <si>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</si>
  <si>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</si>
  <si>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</si>
  <si>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</si>
  <si>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</si>
  <si>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</si>
  <si>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</si>
  <si>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</si>
  <si>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</si>
  <si>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</si>
  <si>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</si>
  <si>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</si>
  <si>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</si>
  <si>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</si>
  <si>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</si>
  <si>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</si>
  <si>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</si>
  <si>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</si>
  <si>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</si>
  <si>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</si>
  <si>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</si>
  <si>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</si>
  <si>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</si>
  <si>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</si>
  <si>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</si>
  <si>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</si>
  <si>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</si>
  <si>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</si>
  <si>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</si>
  <si>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</si>
  <si>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</si>
  <si>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</si>
  <si>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</si>
  <si>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</si>
  <si>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</si>
  <si>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</si>
  <si>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</si>
  <si>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</si>
  <si>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</si>
  <si>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</si>
  <si>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</si>
  <si>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</si>
  <si>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</si>
  <si>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</si>
  <si>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</si>
  <si>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</si>
  <si>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</si>
  <si>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</si>
  <si>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</si>
  <si>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</si>
  <si>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</si>
  <si>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</si>
  <si>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</si>
  <si>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</si>
  <si>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</si>
  <si>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</si>
  <si>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</si>
  <si>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</si>
  <si>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</si>
  <si>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</si>
  <si>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</si>
  <si>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</si>
  <si>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</si>
  <si>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</si>
  <si>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</si>
  <si>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</si>
  <si>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</si>
  <si>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</si>
  <si>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</si>
  <si>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</si>
  <si>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</si>
  <si>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</si>
  <si>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</si>
  <si>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</si>
  <si>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</si>
  <si>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</si>
  <si>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</si>
  <si>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</si>
  <si>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</si>
  <si>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</si>
  <si>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</si>
  <si>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</si>
  <si>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</si>
  <si>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</si>
  <si>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</si>
  <si>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</si>
  <si>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</si>
  <si>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</si>
  <si>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</si>
  <si>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</si>
  <si>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</si>
  <si>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</si>
  <si>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</si>
  <si>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</si>
  <si>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</si>
  <si>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</si>
  <si>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</si>
  <si>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</si>
  <si>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</si>
  <si>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</si>
  <si>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</si>
  <si>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</si>
  <si>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</si>
  <si>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</si>
  <si>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</si>
  <si>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</si>
  <si>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</si>
  <si>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</si>
  <si>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</si>
  <si>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</si>
  <si>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</si>
  <si>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</si>
  <si>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</si>
  <si>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</si>
  <si>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</si>
  <si>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</si>
  <si>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</si>
  <si>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</si>
  <si>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</si>
  <si>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</si>
  <si>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</si>
  <si>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</si>
  <si>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</si>
  <si>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</si>
  <si>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</si>
  <si>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</si>
  <si>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</si>
  <si>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</si>
  <si>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</si>
  <si>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</si>
  <si>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</si>
  <si>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</si>
  <si>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</si>
  <si>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</si>
  <si>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</si>
  <si>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</si>
  <si>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</si>
  <si>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</si>
  <si>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</si>
  <si>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</si>
  <si>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</si>
  <si>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</si>
  <si>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</si>
  <si>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</si>
  <si>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</si>
  <si>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</si>
  <si>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</si>
  <si>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</si>
  <si>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</si>
  <si>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</si>
  <si>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</si>
  <si>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</si>
  <si>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</si>
  <si>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</si>
  <si>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</si>
  <si>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</si>
  <si>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</si>
  <si>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</si>
  <si>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</si>
  <si>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</si>
  <si>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</si>
  <si>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</si>
  <si>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</si>
  <si>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</si>
  <si>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</si>
  <si>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</si>
  <si>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</si>
  <si>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</si>
  <si>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</si>
  <si>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</si>
  <si>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</si>
  <si>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</si>
  <si>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</si>
  <si>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</si>
  <si>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</si>
  <si>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</si>
  <si>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</si>
  <si>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</si>
  <si>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</si>
  <si>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</si>
  <si>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</si>
  <si>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</si>
  <si>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</si>
  <si>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</si>
  <si>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</si>
  <si>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</si>
  <si>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</si>
  <si>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</si>
  <si>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</si>
  <si>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</si>
  <si>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</si>
  <si>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</si>
  <si>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</si>
  <si>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</si>
  <si>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</si>
  <si>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</si>
  <si>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</si>
  <si>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</si>
  <si>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</si>
  <si>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</si>
  <si>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</si>
  <si>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</si>
  <si>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</si>
  <si>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</si>
  <si>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</si>
  <si>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</si>
  <si>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</si>
  <si>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</si>
  <si>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</si>
  <si>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</si>
  <si>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</si>
  <si>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</si>
  <si>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</si>
  <si>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</si>
  <si>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</si>
  <si>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</si>
  <si>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</si>
  <si>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</si>
  <si>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</si>
  <si>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</si>
  <si>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</si>
  <si>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</si>
  <si>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</si>
  <si>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</si>
  <si>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</si>
  <si>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</si>
  <si>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</si>
  <si>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</si>
  <si>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</si>
  <si>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</si>
  <si>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</si>
  <si>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</si>
  <si>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</si>
  <si>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</si>
  <si>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</si>
  <si>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</si>
  <si>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</si>
  <si>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</si>
  <si>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</si>
  <si>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</si>
  <si>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</si>
  <si>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</si>
  <si>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</si>
  <si>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</si>
  <si>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</si>
  <si>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</si>
  <si>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</si>
  <si>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</si>
  <si>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</si>
  <si>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</si>
  <si>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</si>
  <si>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</si>
  <si>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</si>
  <si>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</si>
  <si>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</si>
  <si>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</si>
  <si>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</si>
  <si>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</si>
  <si>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</si>
  <si>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</si>
  <si>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</si>
  <si>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</si>
  <si>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</si>
  <si>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</si>
  <si>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</si>
  <si>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</si>
  <si>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</si>
  <si>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</si>
  <si>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</si>
  <si>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</si>
  <si>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</si>
  <si>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</si>
  <si>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</si>
  <si>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</si>
  <si>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</si>
  <si>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</si>
  <si>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</si>
  <si>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</si>
  <si>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</si>
  <si>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</si>
  <si>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</si>
  <si>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</si>
  <si>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</si>
  <si>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</si>
  <si>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</si>
  <si>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</si>
  <si>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</si>
  <si>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</si>
  <si>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</si>
  <si>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</si>
  <si>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</si>
  <si>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</si>
  <si>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</si>
  <si>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</si>
  <si>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</si>
  <si>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</si>
  <si>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</si>
  <si>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</si>
  <si>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</si>
  <si>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</si>
  <si>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</si>
  <si>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</si>
  <si>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</si>
  <si>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</si>
  <si>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</si>
  <si>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</si>
  <si>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</si>
  <si>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</si>
  <si>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</si>
  <si>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</si>
  <si>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</si>
  <si>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</si>
  <si>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</si>
  <si>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</si>
  <si>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</si>
  <si>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</si>
  <si>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</si>
  <si>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</si>
  <si>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</si>
  <si>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</si>
  <si>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</si>
  <si>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</si>
  <si>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</si>
  <si>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</si>
  <si>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</si>
  <si>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</si>
  <si>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</si>
  <si>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6.2. Mała retencja</t>
  </si>
  <si>
    <t>6.3. Gospodarka odpadami</t>
  </si>
  <si>
    <t>6.4. Gospodarka wodno-ściekowa</t>
  </si>
  <si>
    <t>7.1. Dziedzictwo kulturowe</t>
  </si>
  <si>
    <t>7.2. Dziedzictwo naturalne</t>
  </si>
  <si>
    <t>7.3. Ochrona różnorodności przyrodniczej</t>
  </si>
  <si>
    <t>7.4. Turystyka przyrodnicza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</si>
  <si>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</si>
  <si>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</si>
  <si>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</si>
  <si>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</si>
  <si>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</si>
  <si>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</si>
  <si>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</si>
  <si>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</si>
  <si>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</si>
  <si>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</si>
  <si>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</si>
  <si>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</si>
  <si>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</si>
  <si>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</si>
  <si>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</si>
  <si>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</si>
  <si>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</si>
  <si>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</si>
  <si>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</si>
  <si>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</si>
  <si>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</si>
  <si>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</si>
  <si>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mienia ludności dzięki środkom ochrony przed powodziami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</si>
  <si>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</si>
  <si>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</si>
  <si>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</si>
  <si>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</si>
  <si>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</si>
  <si>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</si>
  <si>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</si>
  <si>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</si>
  <si>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</si>
  <si>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</si>
  <si>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</si>
  <si>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</si>
  <si>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</si>
  <si>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</si>
  <si>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</si>
  <si>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</si>
  <si>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</si>
  <si>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</si>
  <si>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</si>
  <si>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</si>
  <si>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</si>
  <si>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</si>
  <si>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</si>
  <si>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</si>
  <si>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</si>
  <si>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</si>
  <si>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</si>
  <si>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</si>
  <si>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</si>
  <si>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</si>
  <si>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</si>
  <si>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</si>
  <si>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</si>
  <si>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</si>
  <si>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</si>
  <si>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Zmniejszona wartość gruntów położonych w pobliżu wybudowanych zbiorników retencyjnych, polderów, kanałów itp.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</si>
  <si>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</si>
  <si>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</si>
  <si>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</si>
  <si>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</si>
  <si>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(zwiększenie wartości ziemi w obrębie odzyskanych terenów zalewowych,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</si>
  <si>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</si>
  <si>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</si>
  <si>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</si>
  <si>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</si>
  <si>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</si>
  <si>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</si>
  <si>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</si>
  <si>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</si>
  <si>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</si>
  <si>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</si>
  <si>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</si>
  <si>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</si>
  <si>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</si>
  <si>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</si>
  <si>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</si>
  <si>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</si>
  <si>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</si>
  <si>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</si>
  <si>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</si>
  <si>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</si>
  <si>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</si>
  <si>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</si>
  <si>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</si>
  <si>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</si>
  <si>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</si>
  <si>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</si>
  <si>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</si>
  <si>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</si>
  <si>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</si>
  <si>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</si>
  <si>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</si>
  <si>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</si>
  <si>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</si>
  <si>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</si>
  <si>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</si>
  <si>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pobrań/odtworzeń dokumentów zawierających informacje sektora publicznego [szt./rok]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</si>
  <si>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</si>
  <si>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</si>
  <si>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</si>
  <si>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</si>
  <si>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</si>
  <si>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</si>
  <si>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</si>
  <si>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</si>
  <si>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</si>
  <si>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</si>
  <si>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</si>
  <si>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6.2. Liczba ludności odnoszących korzyści ze środków ochrony przeciwpowodziowej (CI20)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</si>
  <si>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</si>
  <si>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</si>
  <si>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</si>
  <si>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</si>
  <si>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</si>
  <si>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</si>
  <si>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7.2. Wzrost oczekiwanej liczby odwiedzin w objętych wsparciem miejscach należących do dziedzictwa kulturalnego i naturalnego oraz stanowiących atrakcje turystyczne (CI9) [szt./rok]</t>
  </si>
  <si>
    <t>7.3.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</si>
  <si>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</si>
  <si>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</si>
  <si>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</si>
  <si>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</si>
  <si>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</si>
  <si>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</si>
  <si>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</si>
  <si>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</si>
  <si>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</si>
  <si>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</si>
  <si>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</si>
  <si>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</si>
  <si>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</si>
  <si>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</si>
  <si>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</si>
  <si>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</si>
  <si>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</si>
  <si>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</si>
  <si>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</si>
  <si>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</si>
  <si>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</si>
  <si>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</si>
  <si>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</si>
  <si>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</si>
  <si>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</si>
  <si>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</si>
  <si>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</si>
  <si>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</si>
  <si>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</si>
  <si>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</si>
  <si>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</si>
  <si>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</si>
  <si>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</si>
  <si>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</si>
  <si>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</si>
  <si>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</si>
  <si>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</si>
  <si>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</si>
  <si>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</si>
  <si>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</si>
  <si>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</si>
  <si>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</si>
  <si>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</si>
  <si>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</si>
  <si>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</si>
  <si>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</si>
  <si>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</si>
  <si>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</si>
  <si>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</si>
  <si>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</si>
  <si>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</si>
  <si>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</si>
  <si>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</si>
  <si>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</si>
  <si>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</si>
  <si>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</si>
  <si>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</si>
  <si>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</si>
  <si>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</si>
  <si>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</si>
  <si>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</si>
  <si>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</si>
  <si>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</si>
  <si>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</si>
  <si>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</si>
  <si>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</si>
  <si>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</si>
  <si>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</si>
  <si>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</si>
  <si>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</si>
  <si>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</si>
  <si>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</si>
  <si>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</si>
  <si>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</si>
  <si>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</si>
  <si>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</si>
  <si>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</si>
  <si>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</si>
  <si>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</si>
  <si>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</si>
  <si>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</si>
  <si>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</si>
  <si>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</si>
  <si>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</si>
  <si>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</si>
  <si>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</si>
  <si>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</si>
  <si>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</si>
  <si>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</si>
  <si>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</si>
  <si>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</si>
  <si>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</si>
  <si>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</si>
  <si>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</si>
  <si>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</si>
  <si>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</si>
  <si>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Arkusz przygotował Korneliusz Pylak © (22 czerwca 2015 roku, aktualizacja 21 października 2015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</si>
</sst>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69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vertical="center"/>
    </xf>
    <xf numFmtId="0" fontId="30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center"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DD5F"/>
      <color rgb="FFFFEB7D"/>
      <color rgb="FFFFFF91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topLeftCell="A19" workbookViewId="0"/>
  </sheetViews>
  <sheetFormatPr defaultColWidth="0" defaultRowHeight="11.25" zeroHeight="1"/>
  <cols>
    <col min="1" max="1" width="4.5703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498</v>
      </c>
      <c r="C2" s="430"/>
      <c r="D2" s="431"/>
      <c r="E2" s="431"/>
      <c r="F2" s="431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429</v>
      </c>
      <c r="W2" s="368"/>
      <c r="X2" s="368"/>
      <c r="Y2" s="368"/>
      <c r="Z2" s="368"/>
      <c r="AA2" s="368"/>
      <c r="AB2" s="368"/>
      <c r="AC2" s="368" t="s">
        <v>428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24"/>
      <c r="D3" s="625"/>
      <c r="E3" s="625"/>
      <c r="F3" s="626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3"/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499</v>
      </c>
      <c r="C5" s="364"/>
      <c r="D5" s="434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429</v>
      </c>
      <c r="W5" s="368"/>
      <c r="X5" s="368"/>
      <c r="Y5" s="368"/>
      <c r="Z5" s="368"/>
      <c r="AA5" s="368"/>
      <c r="AB5" s="368"/>
      <c r="AC5" s="368" t="s">
        <v>428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627</v>
      </c>
      <c r="C6" s="153" t="s">
        <v>80</v>
      </c>
      <c r="D6" s="435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596</v>
      </c>
      <c r="C7" s="153" t="s">
        <v>80</v>
      </c>
      <c r="D7" s="435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500</v>
      </c>
      <c r="B8" s="363" t="s">
        <v>501</v>
      </c>
      <c r="C8" s="364"/>
      <c r="D8" s="434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429</v>
      </c>
      <c r="W8" s="368"/>
      <c r="X8" s="368"/>
      <c r="Y8" s="368"/>
      <c r="Z8" s="368"/>
      <c r="AA8" s="368"/>
      <c r="AB8" s="368"/>
      <c r="AC8" s="368" t="s">
        <v>428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6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5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6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5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502</v>
      </c>
      <c r="B13" s="363" t="s">
        <v>503</v>
      </c>
      <c r="C13" s="364"/>
      <c r="D13" s="434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429</v>
      </c>
      <c r="W13" s="368"/>
      <c r="X13" s="368"/>
      <c r="Y13" s="368"/>
      <c r="Z13" s="368"/>
      <c r="AA13" s="368"/>
      <c r="AB13" s="368"/>
      <c r="AC13" s="368" t="s">
        <v>428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597</v>
      </c>
      <c r="C14" s="153" t="s">
        <v>80</v>
      </c>
      <c r="D14" s="437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598</v>
      </c>
      <c r="C15" s="158" t="s">
        <v>4</v>
      </c>
      <c r="D15" s="436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504</v>
      </c>
      <c r="B16" s="363" t="s">
        <v>505</v>
      </c>
      <c r="C16" s="364"/>
      <c r="D16" s="434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429</v>
      </c>
      <c r="W16" s="368"/>
      <c r="X16" s="368"/>
      <c r="Y16" s="368"/>
      <c r="Z16" s="368"/>
      <c r="AA16" s="368"/>
      <c r="AB16" s="368"/>
      <c r="AC16" s="368" t="s">
        <v>428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599</v>
      </c>
      <c r="C17" s="158" t="s">
        <v>34</v>
      </c>
      <c r="D17" s="438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600</v>
      </c>
      <c r="C18" s="158" t="s">
        <v>34</v>
      </c>
      <c r="D18" s="438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601</v>
      </c>
      <c r="C19" s="158" t="s">
        <v>34</v>
      </c>
      <c r="D19" s="438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506</v>
      </c>
      <c r="B20" s="363" t="s">
        <v>507</v>
      </c>
      <c r="C20" s="430"/>
      <c r="D20" s="432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429</v>
      </c>
      <c r="W20" s="368"/>
      <c r="X20" s="368"/>
      <c r="Y20" s="368"/>
      <c r="Z20" s="368"/>
      <c r="AA20" s="368"/>
      <c r="AB20" s="368"/>
      <c r="AC20" s="368" t="s">
        <v>428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9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21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508</v>
      </c>
      <c r="B24" s="28" t="s">
        <v>202</v>
      </c>
      <c r="C24" s="440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509</v>
      </c>
      <c r="B25" s="78" t="s">
        <v>203</v>
      </c>
      <c r="C25" s="440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6" customFormat="1" ht="21.75" customHeight="1">
      <c r="A26" s="385" t="s">
        <v>127</v>
      </c>
      <c r="B26" s="386" t="s">
        <v>128</v>
      </c>
    </row>
    <row r="27" spans="1:36" s="363" customFormat="1" ht="18.75" customHeight="1" thickBot="1">
      <c r="A27" s="362"/>
      <c r="B27" s="363" t="s">
        <v>88</v>
      </c>
      <c r="C27" s="453"/>
      <c r="D27" s="453"/>
      <c r="E27" s="453"/>
      <c r="F27" s="453"/>
    </row>
    <row r="28" spans="1:36" s="70" customFormat="1" ht="13.5" customHeight="1" thickBot="1">
      <c r="A28" s="110">
        <v>1</v>
      </c>
      <c r="B28" s="77" t="s">
        <v>399</v>
      </c>
      <c r="C28" s="627"/>
      <c r="D28" s="628"/>
      <c r="E28" s="628"/>
      <c r="F28" s="62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60" t="str">
        <f>IF(Analiza!G$79="","",Analiza!G$79)</f>
        <v/>
      </c>
      <c r="E29" s="460" t="str">
        <f>IF(Analiza!H$79="","",Analiza!H$79)</f>
        <v/>
      </c>
      <c r="F29" s="460" t="str">
        <f>IF(Analiza!I$79="","",Analiza!I$79)</f>
        <v/>
      </c>
      <c r="G29" s="460" t="str">
        <f>IF(Analiza!J$79="","",Analiza!J$79)</f>
        <v/>
      </c>
      <c r="H29" s="460" t="str">
        <f>IF(Analiza!K$79="","",Analiza!K$79)</f>
        <v/>
      </c>
      <c r="I29" s="460" t="str">
        <f>IF(Analiza!L$79="","",Analiza!L$79)</f>
        <v/>
      </c>
      <c r="J29" s="460" t="str">
        <f>IF(Analiza!M$79="","",Analiza!M$79)</f>
        <v/>
      </c>
      <c r="K29" s="460" t="str">
        <f>IF(Analiza!N$79="","",Analiza!N$79)</f>
        <v/>
      </c>
      <c r="L29" s="460" t="str">
        <f>IF(Analiza!O$79="","",Analiza!O$79)</f>
        <v/>
      </c>
      <c r="M29" s="460" t="str">
        <f>IF(Analiza!P$79="","",Analiza!P$79)</f>
        <v/>
      </c>
      <c r="N29" s="460" t="str">
        <f>IF(Analiza!Q$79="","",Analiza!Q$79)</f>
        <v/>
      </c>
      <c r="O29" s="460" t="str">
        <f>IF(Analiza!R$79="","",Analiza!R$79)</f>
        <v/>
      </c>
      <c r="P29" s="460" t="str">
        <f>IF(Analiza!S$79="","",Analiza!S$79)</f>
        <v/>
      </c>
      <c r="Q29" s="460" t="str">
        <f>IF(Analiza!T$79="","",Analiza!T$79)</f>
        <v/>
      </c>
      <c r="R29" s="460" t="str">
        <f>IF(Analiza!U$79="","",Analiza!U$79)</f>
        <v/>
      </c>
      <c r="S29" s="460" t="str">
        <f>IF(Analiza!V$79="","",Analiza!V$79)</f>
        <v/>
      </c>
      <c r="T29" s="460" t="str">
        <f>IF(Analiza!W$79="","",Analiza!W$79)</f>
        <v/>
      </c>
      <c r="U29" s="460" t="str">
        <f>IF(Analiza!X$79="","",Analiza!X$79)</f>
        <v/>
      </c>
      <c r="V29" s="460" t="str">
        <f>IF(Analiza!Y$79="","",Analiza!Y$79)</f>
        <v/>
      </c>
      <c r="W29" s="460" t="str">
        <f>IF(Analiza!Z$79="","",Analiza!Z$79)</f>
        <v/>
      </c>
      <c r="X29" s="460" t="str">
        <f>IF(Analiza!AA$79="","",Analiza!AA$79)</f>
        <v/>
      </c>
      <c r="Y29" s="460" t="str">
        <f>IF(Analiza!AB$79="","",Analiza!AB$79)</f>
        <v/>
      </c>
      <c r="Z29" s="460" t="str">
        <f>IF(Analiza!AC$79="","",Analiza!AC$79)</f>
        <v/>
      </c>
      <c r="AA29" s="460" t="str">
        <f>IF(Analiza!AD$79="","",Analiza!AD$79)</f>
        <v/>
      </c>
      <c r="AB29" s="460" t="str">
        <f>IF(Analiza!AE$79="","",Analiza!AE$79)</f>
        <v/>
      </c>
      <c r="AC29" s="460" t="str">
        <f>IF(Analiza!AF$79="","",Analiza!AF$79)</f>
        <v/>
      </c>
      <c r="AD29" s="460" t="str">
        <f>IF(Analiza!AG$79="","",Analiza!AG$79)</f>
        <v/>
      </c>
      <c r="AE29" s="460" t="str">
        <f>IF(Analiza!AH$79="","",Analiza!AH$79)</f>
        <v/>
      </c>
      <c r="AF29" s="460" t="str">
        <f>IF(Analiza!AI$79="","",Analiza!AI$79)</f>
        <v/>
      </c>
      <c r="AG29" s="460" t="str">
        <f>IF(Analiza!AJ$79="","",Analiza!AJ$79)</f>
        <v/>
      </c>
    </row>
    <row r="30" spans="1:36" s="70" customForma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459" t="str">
        <f>IF(Analiza!$C$54="","",Analiza!$C$54)</f>
        <v>Brak wskaźnika</v>
      </c>
      <c r="D30" s="462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4"/>
    </row>
    <row r="31" spans="1:36" s="70" customFormat="1">
      <c r="A31" s="110">
        <v>3</v>
      </c>
      <c r="B31" s="24" t="str">
        <f>CONCATENATE("Proszę określić miarę rezultatu dla wariantu II: ",$C$28," w latach")</f>
        <v>Proszę określić miarę rezultatu dla wariantu II:  w latach</v>
      </c>
      <c r="C31" s="459" t="str">
        <f>IF(Analiza!$C$54="","",Analiza!$C$54)</f>
        <v>Brak wskaźnika</v>
      </c>
      <c r="D31" s="46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6"/>
    </row>
    <row r="32" spans="1:36" s="70" customFormat="1" ht="12" thickBot="1">
      <c r="A32" s="110">
        <v>4</v>
      </c>
      <c r="B32" s="24" t="str">
        <f>CONCATENATE("Proszę określić miarę rezultatu dla wariantu III: ",$C$28," w latach")</f>
        <v>Proszę określić miarę rezultatu dla wariantu III:  w latach</v>
      </c>
      <c r="C32" s="459" t="str">
        <f>IF(Analiza!$C$54="","",Analiza!$C$54)</f>
        <v>Brak wskaźnika</v>
      </c>
      <c r="D32" s="467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</row>
    <row r="33" spans="1:36" s="363" customFormat="1" ht="21" customHeight="1">
      <c r="A33" s="362"/>
      <c r="B33" s="363" t="s">
        <v>91</v>
      </c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60" t="str">
        <f>IF(Analiza!G$79="","",Analiza!G$79)</f>
        <v/>
      </c>
      <c r="E35" s="460" t="str">
        <f>IF(Analiza!H$79="","",Analiza!H$79)</f>
        <v/>
      </c>
      <c r="F35" s="460" t="str">
        <f>IF(Analiza!I$79="","",Analiza!I$79)</f>
        <v/>
      </c>
      <c r="G35" s="460" t="str">
        <f>IF(Analiza!J$79="","",Analiza!J$79)</f>
        <v/>
      </c>
      <c r="H35" s="460" t="str">
        <f>IF(Analiza!K$79="","",Analiza!K$79)</f>
        <v/>
      </c>
      <c r="I35" s="460" t="str">
        <f>IF(Analiza!L$79="","",Analiza!L$79)</f>
        <v/>
      </c>
      <c r="J35" s="460" t="str">
        <f>IF(Analiza!M$79="","",Analiza!M$79)</f>
        <v/>
      </c>
      <c r="K35" s="460" t="str">
        <f>IF(Analiza!N$79="","",Analiza!N$79)</f>
        <v/>
      </c>
      <c r="L35" s="460" t="str">
        <f>IF(Analiza!O$79="","",Analiza!O$79)</f>
        <v/>
      </c>
      <c r="M35" s="460" t="str">
        <f>IF(Analiza!P$79="","",Analiza!P$79)</f>
        <v/>
      </c>
      <c r="N35" s="460" t="str">
        <f>IF(Analiza!Q$79="","",Analiza!Q$79)</f>
        <v/>
      </c>
      <c r="O35" s="460" t="str">
        <f>IF(Analiza!R$79="","",Analiza!R$79)</f>
        <v/>
      </c>
      <c r="P35" s="460" t="str">
        <f>IF(Analiza!S$79="","",Analiza!S$79)</f>
        <v/>
      </c>
      <c r="Q35" s="460" t="str">
        <f>IF(Analiza!T$79="","",Analiza!T$79)</f>
        <v/>
      </c>
      <c r="R35" s="460" t="str">
        <f>IF(Analiza!U$79="","",Analiza!U$79)</f>
        <v/>
      </c>
      <c r="S35" s="460" t="str">
        <f>IF(Analiza!V$79="","",Analiza!V$79)</f>
        <v/>
      </c>
      <c r="T35" s="460" t="str">
        <f>IF(Analiza!W$79="","",Analiza!W$79)</f>
        <v/>
      </c>
      <c r="U35" s="460" t="str">
        <f>IF(Analiza!X$79="","",Analiza!X$79)</f>
        <v/>
      </c>
      <c r="V35" s="460" t="str">
        <f>IF(Analiza!Y$79="","",Analiza!Y$79)</f>
        <v/>
      </c>
      <c r="W35" s="460" t="str">
        <f>IF(Analiza!Z$79="","",Analiza!Z$79)</f>
        <v/>
      </c>
      <c r="X35" s="460" t="str">
        <f>IF(Analiza!AA$79="","",Analiza!AA$79)</f>
        <v/>
      </c>
      <c r="Y35" s="460" t="str">
        <f>IF(Analiza!AB$79="","",Analiza!AB$79)</f>
        <v/>
      </c>
      <c r="Z35" s="460" t="str">
        <f>IF(Analiza!AC$79="","",Analiza!AC$79)</f>
        <v/>
      </c>
      <c r="AA35" s="460" t="str">
        <f>IF(Analiza!AD$79="","",Analiza!AD$79)</f>
        <v/>
      </c>
      <c r="AB35" s="460" t="str">
        <f>IF(Analiza!AE$79="","",Analiza!AE$79)</f>
        <v/>
      </c>
      <c r="AC35" s="460" t="str">
        <f>IF(Analiza!AF$79="","",Analiza!AF$79)</f>
        <v/>
      </c>
      <c r="AD35" s="460" t="str">
        <f>IF(Analiza!AG$79="","",Analiza!AG$79)</f>
        <v/>
      </c>
      <c r="AE35" s="460" t="str">
        <f>IF(Analiza!AH$79="","",Analiza!AH$79)</f>
        <v/>
      </c>
      <c r="AF35" s="460" t="str">
        <f>IF(Analiza!AI$79="","",Analiza!AI$79)</f>
        <v/>
      </c>
      <c r="AG35" s="460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70" t="s">
        <v>1</v>
      </c>
      <c r="D36" s="472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4"/>
    </row>
    <row r="37" spans="1:36" s="5" customFormat="1">
      <c r="A37" s="42">
        <v>3</v>
      </c>
      <c r="B37" s="29" t="s">
        <v>64</v>
      </c>
      <c r="C37" s="470" t="s">
        <v>1</v>
      </c>
      <c r="D37" s="47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6"/>
    </row>
    <row r="38" spans="1:36" s="5" customFormat="1" ht="12" thickBot="1">
      <c r="A38" s="43">
        <v>4</v>
      </c>
      <c r="B38" s="31" t="s">
        <v>65</v>
      </c>
      <c r="C38" s="471" t="s">
        <v>1</v>
      </c>
      <c r="D38" s="477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9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60" t="str">
        <f>IF(Analiza!G$79="","",Analiza!G$79)</f>
        <v/>
      </c>
      <c r="E40" s="460" t="str">
        <f>IF(Analiza!H$79="","",Analiza!H$79)</f>
        <v/>
      </c>
      <c r="F40" s="460" t="str">
        <f>IF(Analiza!I$79="","",Analiza!I$79)</f>
        <v/>
      </c>
      <c r="G40" s="460" t="str">
        <f>IF(Analiza!J$79="","",Analiza!J$79)</f>
        <v/>
      </c>
      <c r="H40" s="460" t="str">
        <f>IF(Analiza!K$79="","",Analiza!K$79)</f>
        <v/>
      </c>
      <c r="I40" s="460" t="str">
        <f>IF(Analiza!L$79="","",Analiza!L$79)</f>
        <v/>
      </c>
      <c r="J40" s="460" t="str">
        <f>IF(Analiza!M$79="","",Analiza!M$79)</f>
        <v/>
      </c>
      <c r="K40" s="460" t="str">
        <f>IF(Analiza!N$79="","",Analiza!N$79)</f>
        <v/>
      </c>
      <c r="L40" s="460" t="str">
        <f>IF(Analiza!O$79="","",Analiza!O$79)</f>
        <v/>
      </c>
      <c r="M40" s="460" t="str">
        <f>IF(Analiza!P$79="","",Analiza!P$79)</f>
        <v/>
      </c>
      <c r="N40" s="460" t="str">
        <f>IF(Analiza!Q$79="","",Analiza!Q$79)</f>
        <v/>
      </c>
      <c r="O40" s="460" t="str">
        <f>IF(Analiza!R$79="","",Analiza!R$79)</f>
        <v/>
      </c>
      <c r="P40" s="460" t="str">
        <f>IF(Analiza!S$79="","",Analiza!S$79)</f>
        <v/>
      </c>
      <c r="Q40" s="460" t="str">
        <f>IF(Analiza!T$79="","",Analiza!T$79)</f>
        <v/>
      </c>
      <c r="R40" s="460" t="str">
        <f>IF(Analiza!U$79="","",Analiza!U$79)</f>
        <v/>
      </c>
      <c r="S40" s="460" t="str">
        <f>IF(Analiza!V$79="","",Analiza!V$79)</f>
        <v/>
      </c>
      <c r="T40" s="460" t="str">
        <f>IF(Analiza!W$79="","",Analiza!W$79)</f>
        <v/>
      </c>
      <c r="U40" s="460" t="str">
        <f>IF(Analiza!X$79="","",Analiza!X$79)</f>
        <v/>
      </c>
      <c r="V40" s="460" t="str">
        <f>IF(Analiza!Y$79="","",Analiza!Y$79)</f>
        <v/>
      </c>
      <c r="W40" s="460" t="str">
        <f>IF(Analiza!Z$79="","",Analiza!Z$79)</f>
        <v/>
      </c>
      <c r="X40" s="460" t="str">
        <f>IF(Analiza!AA$79="","",Analiza!AA$79)</f>
        <v/>
      </c>
      <c r="Y40" s="460" t="str">
        <f>IF(Analiza!AB$79="","",Analiza!AB$79)</f>
        <v/>
      </c>
      <c r="Z40" s="460" t="str">
        <f>IF(Analiza!AC$79="","",Analiza!AC$79)</f>
        <v/>
      </c>
      <c r="AA40" s="460" t="str">
        <f>IF(Analiza!AD$79="","",Analiza!AD$79)</f>
        <v/>
      </c>
      <c r="AB40" s="460" t="str">
        <f>IF(Analiza!AE$79="","",Analiza!AE$79)</f>
        <v/>
      </c>
      <c r="AC40" s="460" t="str">
        <f>IF(Analiza!AF$79="","",Analiza!AF$79)</f>
        <v/>
      </c>
      <c r="AD40" s="460" t="str">
        <f>IF(Analiza!AG$79="","",Analiza!AG$79)</f>
        <v/>
      </c>
      <c r="AE40" s="460" t="str">
        <f>IF(Analiza!AH$79="","",Analiza!AH$79)</f>
        <v/>
      </c>
      <c r="AF40" s="460" t="str">
        <f>IF(Analiza!AI$79="","",Analiza!AI$79)</f>
        <v/>
      </c>
      <c r="AG40" s="460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80" t="s">
        <v>1</v>
      </c>
      <c r="D41" s="462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4"/>
    </row>
    <row r="42" spans="1:36" s="70" customFormat="1">
      <c r="A42" s="110">
        <v>3</v>
      </c>
      <c r="B42" s="111" t="s">
        <v>116</v>
      </c>
      <c r="C42" s="480" t="s">
        <v>1</v>
      </c>
      <c r="D42" s="46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6"/>
    </row>
    <row r="43" spans="1:36" s="70" customFormat="1" ht="12" thickBot="1">
      <c r="A43" s="123">
        <v>4</v>
      </c>
      <c r="B43" s="181" t="s">
        <v>117</v>
      </c>
      <c r="C43" s="481" t="s">
        <v>1</v>
      </c>
      <c r="D43" s="467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9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30" t="s">
        <v>22</v>
      </c>
      <c r="B46" s="632" t="s">
        <v>146</v>
      </c>
      <c r="C46" s="634" t="s">
        <v>94</v>
      </c>
      <c r="D46" s="634" t="s">
        <v>61</v>
      </c>
      <c r="E46" s="636" t="s">
        <v>95</v>
      </c>
      <c r="F46" s="638" t="s">
        <v>112</v>
      </c>
      <c r="G46" s="387" t="str">
        <f>IF(Analiza!G$79="","",Analiza!G$79)</f>
        <v/>
      </c>
      <c r="H46" s="387" t="str">
        <f>IF(Analiza!H$79="","",Analiza!H$79)</f>
        <v/>
      </c>
      <c r="I46" s="387" t="str">
        <f>IF(Analiza!I$79="","",Analiza!I$79)</f>
        <v/>
      </c>
      <c r="J46" s="387" t="str">
        <f>IF(Analiza!J$79="","",Analiza!J$79)</f>
        <v/>
      </c>
      <c r="K46" s="387" t="str">
        <f>IF(Analiza!K$79="","",Analiza!K$79)</f>
        <v/>
      </c>
      <c r="L46" s="387" t="str">
        <f>IF(Analiza!L$79="","",Analiza!L$79)</f>
        <v/>
      </c>
      <c r="M46" s="387" t="str">
        <f>IF(Analiza!M$79="","",Analiza!M$79)</f>
        <v/>
      </c>
      <c r="N46" s="387" t="str">
        <f>IF(Analiza!N$79="","",Analiza!N$79)</f>
        <v/>
      </c>
      <c r="O46" s="387" t="str">
        <f>IF(Analiza!O$79="","",Analiza!O$79)</f>
        <v/>
      </c>
      <c r="P46" s="387" t="str">
        <f>IF(Analiza!P$79="","",Analiza!P$79)</f>
        <v/>
      </c>
      <c r="Q46" s="387" t="str">
        <f>IF(Analiza!Q$79="","",Analiza!Q$79)</f>
        <v/>
      </c>
      <c r="R46" s="387" t="str">
        <f>IF(Analiza!R$79="","",Analiza!R$79)</f>
        <v/>
      </c>
      <c r="S46" s="387" t="str">
        <f>IF(Analiza!S$79="","",Analiza!S$79)</f>
        <v/>
      </c>
      <c r="T46" s="387" t="str">
        <f>IF(Analiza!T$79="","",Analiza!T$79)</f>
        <v/>
      </c>
      <c r="U46" s="387" t="str">
        <f>IF(Analiza!U$79="","",Analiza!U$79)</f>
        <v/>
      </c>
      <c r="V46" s="387" t="str">
        <f>IF(Analiza!V$79="","",Analiza!V$79)</f>
        <v/>
      </c>
      <c r="W46" s="387" t="str">
        <f>IF(Analiza!W$79="","",Analiza!W$79)</f>
        <v/>
      </c>
      <c r="X46" s="387" t="str">
        <f>IF(Analiza!X$79="","",Analiza!X$79)</f>
        <v/>
      </c>
      <c r="Y46" s="387" t="str">
        <f>IF(Analiza!Y$79="","",Analiza!Y$79)</f>
        <v/>
      </c>
      <c r="Z46" s="387" t="str">
        <f>IF(Analiza!Z$79="","",Analiza!Z$79)</f>
        <v/>
      </c>
      <c r="AA46" s="387" t="str">
        <f>IF(Analiza!AA$79="","",Analiza!AA$79)</f>
        <v/>
      </c>
      <c r="AB46" s="387" t="str">
        <f>IF(Analiza!AB$79="","",Analiza!AB$79)</f>
        <v/>
      </c>
      <c r="AC46" s="387" t="str">
        <f>IF(Analiza!AC$79="","",Analiza!AC$79)</f>
        <v/>
      </c>
      <c r="AD46" s="387" t="str">
        <f>IF(Analiza!AD$79="","",Analiza!AD$79)</f>
        <v/>
      </c>
      <c r="AE46" s="387" t="str">
        <f>IF(Analiza!AE$79="","",Analiza!AE$79)</f>
        <v/>
      </c>
      <c r="AF46" s="387" t="str">
        <f>IF(Analiza!AF$79="","",Analiza!AF$79)</f>
        <v/>
      </c>
      <c r="AG46" s="387" t="str">
        <f>IF(Analiza!AG$79="","",Analiza!AG$79)</f>
        <v/>
      </c>
      <c r="AH46" s="387" t="str">
        <f>IF(Analiza!AH$79="","",Analiza!AH$79)</f>
        <v/>
      </c>
      <c r="AI46" s="387" t="str">
        <f>IF(Analiza!AI$79="","",Analiza!AI$79)</f>
        <v/>
      </c>
      <c r="AJ46" s="387" t="str">
        <f>IF(Analiza!AJ$79="","",Analiza!AJ$79)</f>
        <v/>
      </c>
    </row>
    <row r="47" spans="1:36" ht="12" thickBot="1">
      <c r="A47" s="631"/>
      <c r="B47" s="633"/>
      <c r="C47" s="635"/>
      <c r="D47" s="635"/>
      <c r="E47" s="637"/>
      <c r="F47" s="639"/>
      <c r="G47" s="498" t="str">
        <f>IF(Analiza!G$80="","",Analiza!G$80)</f>
        <v/>
      </c>
      <c r="H47" s="498" t="str">
        <f>IF(Analiza!H$80="","",Analiza!H$80)</f>
        <v/>
      </c>
      <c r="I47" s="498" t="str">
        <f>IF(Analiza!I$80="","",Analiza!I$80)</f>
        <v/>
      </c>
      <c r="J47" s="498" t="str">
        <f>IF(Analiza!J$80="","",Analiza!J$80)</f>
        <v/>
      </c>
      <c r="K47" s="498" t="str">
        <f>IF(Analiza!K$80="","",Analiza!K$80)</f>
        <v/>
      </c>
      <c r="L47" s="498" t="str">
        <f>IF(Analiza!L$80="","",Analiza!L$80)</f>
        <v/>
      </c>
      <c r="M47" s="498" t="str">
        <f>IF(Analiza!M$80="","",Analiza!M$80)</f>
        <v/>
      </c>
      <c r="N47" s="498" t="str">
        <f>IF(Analiza!N$80="","",Analiza!N$80)</f>
        <v/>
      </c>
      <c r="O47" s="498" t="str">
        <f>IF(Analiza!O$80="","",Analiza!O$80)</f>
        <v/>
      </c>
      <c r="P47" s="498" t="str">
        <f>IF(Analiza!P$80="","",Analiza!P$80)</f>
        <v/>
      </c>
      <c r="Q47" s="498" t="str">
        <f>IF(Analiza!Q$80="","",Analiza!Q$80)</f>
        <v/>
      </c>
      <c r="R47" s="498" t="str">
        <f>IF(Analiza!R$80="","",Analiza!R$80)</f>
        <v/>
      </c>
      <c r="S47" s="498" t="str">
        <f>IF(Analiza!S$80="","",Analiza!S$80)</f>
        <v/>
      </c>
      <c r="T47" s="498" t="str">
        <f>IF(Analiza!T$80="","",Analiza!T$80)</f>
        <v/>
      </c>
      <c r="U47" s="498" t="str">
        <f>IF(Analiza!U$80="","",Analiza!U$80)</f>
        <v/>
      </c>
      <c r="V47" s="498" t="str">
        <f>IF(Analiza!V$80="","",Analiza!V$80)</f>
        <v/>
      </c>
      <c r="W47" s="498" t="str">
        <f>IF(Analiza!W$80="","",Analiza!W$80)</f>
        <v/>
      </c>
      <c r="X47" s="498" t="str">
        <f>IF(Analiza!X$80="","",Analiza!X$80)</f>
        <v/>
      </c>
      <c r="Y47" s="498" t="str">
        <f>IF(Analiza!Y$80="","",Analiza!Y$80)</f>
        <v/>
      </c>
      <c r="Z47" s="498" t="str">
        <f>IF(Analiza!Z$80="","",Analiza!Z$80)</f>
        <v/>
      </c>
      <c r="AA47" s="498" t="str">
        <f>IF(Analiza!AA$80="","",Analiza!AA$80)</f>
        <v/>
      </c>
      <c r="AB47" s="498" t="str">
        <f>IF(Analiza!AB$80="","",Analiza!AB$80)</f>
        <v/>
      </c>
      <c r="AC47" s="498" t="str">
        <f>IF(Analiza!AC$80="","",Analiza!AC$80)</f>
        <v/>
      </c>
      <c r="AD47" s="498" t="str">
        <f>IF(Analiza!AD$80="","",Analiza!AD$80)</f>
        <v/>
      </c>
      <c r="AE47" s="498" t="str">
        <f>IF(Analiza!AE$80="","",Analiza!AE$80)</f>
        <v/>
      </c>
      <c r="AF47" s="498" t="str">
        <f>IF(Analiza!AF$80="","",Analiza!AF$80)</f>
        <v/>
      </c>
      <c r="AG47" s="498" t="str">
        <f>IF(Analiza!AG$80="","",Analiza!AG$80)</f>
        <v/>
      </c>
      <c r="AH47" s="498" t="str">
        <f>IF(Analiza!AH$80="","",Analiza!AH$80)</f>
        <v/>
      </c>
      <c r="AI47" s="498" t="str">
        <f>IF(Analiza!AI$80="","",Analiza!AI$80)</f>
        <v/>
      </c>
      <c r="AJ47" s="498" t="str">
        <f>IF(Analiza!AJ$80="","",Analiza!AJ$80)</f>
        <v/>
      </c>
    </row>
    <row r="48" spans="1:36" s="70" customFormat="1">
      <c r="A48" s="485" t="str">
        <f>IF(B48="","",1)</f>
        <v/>
      </c>
      <c r="B48" s="488"/>
      <c r="C48" s="489"/>
      <c r="D48" s="490"/>
      <c r="E48" s="599"/>
      <c r="F48" s="495" t="str">
        <f t="shared" ref="F48:F67" si="0">IF(C48="","",IF(C48&lt;SUM(G48:AJ48),"Za duża wartość w latach",IF(C48&gt;SUM(G48:AJ48),"Za mała wartość w latach","")))</f>
        <v/>
      </c>
      <c r="G48" s="500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2"/>
    </row>
    <row r="49" spans="1:36" s="70" customFormat="1">
      <c r="A49" s="486" t="str">
        <f>IF(B49="","",A48+1)</f>
        <v/>
      </c>
      <c r="B49" s="491"/>
      <c r="C49" s="191"/>
      <c r="D49" s="192"/>
      <c r="E49" s="600"/>
      <c r="F49" s="496" t="str">
        <f t="shared" si="0"/>
        <v/>
      </c>
      <c r="G49" s="503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4"/>
    </row>
    <row r="50" spans="1:36" s="70" customFormat="1">
      <c r="A50" s="486" t="str">
        <f t="shared" ref="A50:A67" si="1">IF(B50="","",A49+1)</f>
        <v/>
      </c>
      <c r="B50" s="491"/>
      <c r="C50" s="191"/>
      <c r="D50" s="192"/>
      <c r="E50" s="600"/>
      <c r="F50" s="496" t="str">
        <f t="shared" si="0"/>
        <v/>
      </c>
      <c r="G50" s="503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4"/>
    </row>
    <row r="51" spans="1:36" s="70" customFormat="1">
      <c r="A51" s="486" t="str">
        <f t="shared" si="1"/>
        <v/>
      </c>
      <c r="B51" s="491"/>
      <c r="C51" s="191"/>
      <c r="D51" s="192"/>
      <c r="E51" s="600"/>
      <c r="F51" s="496" t="str">
        <f t="shared" si="0"/>
        <v/>
      </c>
      <c r="G51" s="503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4"/>
    </row>
    <row r="52" spans="1:36" s="70" customFormat="1">
      <c r="A52" s="486" t="str">
        <f t="shared" si="1"/>
        <v/>
      </c>
      <c r="B52" s="491"/>
      <c r="C52" s="191"/>
      <c r="D52" s="192"/>
      <c r="E52" s="600"/>
      <c r="F52" s="496" t="str">
        <f t="shared" si="0"/>
        <v/>
      </c>
      <c r="G52" s="503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4"/>
    </row>
    <row r="53" spans="1:36" s="70" customFormat="1">
      <c r="A53" s="486" t="str">
        <f t="shared" si="1"/>
        <v/>
      </c>
      <c r="B53" s="491"/>
      <c r="C53" s="191"/>
      <c r="D53" s="192"/>
      <c r="E53" s="600"/>
      <c r="F53" s="496" t="str">
        <f t="shared" si="0"/>
        <v/>
      </c>
      <c r="G53" s="503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4"/>
    </row>
    <row r="54" spans="1:36" s="70" customFormat="1">
      <c r="A54" s="486" t="str">
        <f t="shared" si="1"/>
        <v/>
      </c>
      <c r="B54" s="491"/>
      <c r="C54" s="191"/>
      <c r="D54" s="192"/>
      <c r="E54" s="600"/>
      <c r="F54" s="496" t="str">
        <f t="shared" si="0"/>
        <v/>
      </c>
      <c r="G54" s="503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4"/>
    </row>
    <row r="55" spans="1:36" s="70" customFormat="1">
      <c r="A55" s="486" t="str">
        <f t="shared" si="1"/>
        <v/>
      </c>
      <c r="B55" s="491"/>
      <c r="C55" s="191"/>
      <c r="D55" s="192"/>
      <c r="E55" s="600"/>
      <c r="F55" s="496" t="str">
        <f t="shared" si="0"/>
        <v/>
      </c>
      <c r="G55" s="503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4"/>
    </row>
    <row r="56" spans="1:36" s="70" customFormat="1">
      <c r="A56" s="486" t="str">
        <f t="shared" si="1"/>
        <v/>
      </c>
      <c r="B56" s="491"/>
      <c r="C56" s="191"/>
      <c r="D56" s="192"/>
      <c r="E56" s="600"/>
      <c r="F56" s="496" t="str">
        <f t="shared" si="0"/>
        <v/>
      </c>
      <c r="G56" s="503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4"/>
    </row>
    <row r="57" spans="1:36" s="70" customFormat="1">
      <c r="A57" s="486" t="str">
        <f t="shared" si="1"/>
        <v/>
      </c>
      <c r="B57" s="491"/>
      <c r="C57" s="191"/>
      <c r="D57" s="192"/>
      <c r="E57" s="600"/>
      <c r="F57" s="496" t="str">
        <f t="shared" si="0"/>
        <v/>
      </c>
      <c r="G57" s="503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4"/>
    </row>
    <row r="58" spans="1:36" s="70" customFormat="1">
      <c r="A58" s="486" t="str">
        <f t="shared" si="1"/>
        <v/>
      </c>
      <c r="B58" s="491"/>
      <c r="C58" s="191"/>
      <c r="D58" s="192"/>
      <c r="E58" s="600"/>
      <c r="F58" s="496" t="str">
        <f t="shared" si="0"/>
        <v/>
      </c>
      <c r="G58" s="503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4"/>
    </row>
    <row r="59" spans="1:36" s="70" customFormat="1">
      <c r="A59" s="486" t="str">
        <f t="shared" si="1"/>
        <v/>
      </c>
      <c r="B59" s="491"/>
      <c r="C59" s="191"/>
      <c r="D59" s="192"/>
      <c r="E59" s="600"/>
      <c r="F59" s="496" t="str">
        <f t="shared" si="0"/>
        <v/>
      </c>
      <c r="G59" s="503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4"/>
    </row>
    <row r="60" spans="1:36" s="70" customFormat="1">
      <c r="A60" s="486" t="str">
        <f t="shared" si="1"/>
        <v/>
      </c>
      <c r="B60" s="491"/>
      <c r="C60" s="191"/>
      <c r="D60" s="192"/>
      <c r="E60" s="600"/>
      <c r="F60" s="496" t="str">
        <f t="shared" si="0"/>
        <v/>
      </c>
      <c r="G60" s="503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4"/>
    </row>
    <row r="61" spans="1:36" s="70" customFormat="1">
      <c r="A61" s="486" t="str">
        <f t="shared" si="1"/>
        <v/>
      </c>
      <c r="B61" s="491"/>
      <c r="C61" s="191"/>
      <c r="D61" s="192"/>
      <c r="E61" s="600"/>
      <c r="F61" s="496" t="str">
        <f t="shared" si="0"/>
        <v/>
      </c>
      <c r="G61" s="503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4"/>
    </row>
    <row r="62" spans="1:36" s="70" customFormat="1">
      <c r="A62" s="486" t="str">
        <f t="shared" si="1"/>
        <v/>
      </c>
      <c r="B62" s="491"/>
      <c r="C62" s="191"/>
      <c r="D62" s="192"/>
      <c r="E62" s="600"/>
      <c r="F62" s="496" t="str">
        <f t="shared" si="0"/>
        <v/>
      </c>
      <c r="G62" s="503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4"/>
    </row>
    <row r="63" spans="1:36" s="70" customFormat="1">
      <c r="A63" s="486" t="str">
        <f t="shared" si="1"/>
        <v/>
      </c>
      <c r="B63" s="491"/>
      <c r="C63" s="191"/>
      <c r="D63" s="192"/>
      <c r="E63" s="600"/>
      <c r="F63" s="496" t="str">
        <f t="shared" si="0"/>
        <v/>
      </c>
      <c r="G63" s="503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4"/>
    </row>
    <row r="64" spans="1:36" s="70" customFormat="1">
      <c r="A64" s="486" t="str">
        <f t="shared" si="1"/>
        <v/>
      </c>
      <c r="B64" s="491"/>
      <c r="C64" s="191"/>
      <c r="D64" s="192"/>
      <c r="E64" s="600"/>
      <c r="F64" s="496" t="str">
        <f t="shared" si="0"/>
        <v/>
      </c>
      <c r="G64" s="503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4"/>
    </row>
    <row r="65" spans="1:36" s="70" customFormat="1">
      <c r="A65" s="486" t="str">
        <f t="shared" si="1"/>
        <v/>
      </c>
      <c r="B65" s="491"/>
      <c r="C65" s="191"/>
      <c r="D65" s="192"/>
      <c r="E65" s="600"/>
      <c r="F65" s="496" t="str">
        <f t="shared" si="0"/>
        <v/>
      </c>
      <c r="G65" s="503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4"/>
    </row>
    <row r="66" spans="1:36" s="70" customFormat="1">
      <c r="A66" s="486" t="str">
        <f t="shared" si="1"/>
        <v/>
      </c>
      <c r="B66" s="491"/>
      <c r="C66" s="191"/>
      <c r="D66" s="192"/>
      <c r="E66" s="600"/>
      <c r="F66" s="496" t="str">
        <f t="shared" si="0"/>
        <v/>
      </c>
      <c r="G66" s="503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4"/>
    </row>
    <row r="67" spans="1:36" s="70" customFormat="1" ht="12" thickBot="1">
      <c r="A67" s="487" t="str">
        <f t="shared" si="1"/>
        <v/>
      </c>
      <c r="B67" s="492"/>
      <c r="C67" s="493"/>
      <c r="D67" s="494"/>
      <c r="E67" s="601"/>
      <c r="F67" s="497" t="str">
        <f t="shared" si="0"/>
        <v/>
      </c>
      <c r="G67" s="505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7"/>
    </row>
    <row r="68" spans="1:36">
      <c r="A68" s="640" t="s">
        <v>125</v>
      </c>
      <c r="B68" s="642" t="s">
        <v>160</v>
      </c>
      <c r="C68" s="643" t="s">
        <v>94</v>
      </c>
      <c r="D68" s="643" t="s">
        <v>61</v>
      </c>
      <c r="E68" s="644" t="s">
        <v>95</v>
      </c>
      <c r="F68" s="622" t="s">
        <v>112</v>
      </c>
      <c r="G68" s="499" t="str">
        <f>IF(Analiza!G$79="","",Analiza!G$79)</f>
        <v/>
      </c>
      <c r="H68" s="499" t="str">
        <f>IF(Analiza!H$79="","",Analiza!H$79)</f>
        <v/>
      </c>
      <c r="I68" s="499" t="str">
        <f>IF(Analiza!I$79="","",Analiza!I$79)</f>
        <v/>
      </c>
      <c r="J68" s="499" t="str">
        <f>IF(Analiza!J$79="","",Analiza!J$79)</f>
        <v/>
      </c>
      <c r="K68" s="499" t="str">
        <f>IF(Analiza!K$79="","",Analiza!K$79)</f>
        <v/>
      </c>
      <c r="L68" s="499" t="str">
        <f>IF(Analiza!L$79="","",Analiza!L$79)</f>
        <v/>
      </c>
      <c r="M68" s="499" t="str">
        <f>IF(Analiza!M$79="","",Analiza!M$79)</f>
        <v/>
      </c>
      <c r="N68" s="499" t="str">
        <f>IF(Analiza!N$79="","",Analiza!N$79)</f>
        <v/>
      </c>
      <c r="O68" s="499" t="str">
        <f>IF(Analiza!O$79="","",Analiza!O$79)</f>
        <v/>
      </c>
      <c r="P68" s="499" t="str">
        <f>IF(Analiza!P$79="","",Analiza!P$79)</f>
        <v/>
      </c>
      <c r="Q68" s="499" t="str">
        <f>IF(Analiza!Q$79="","",Analiza!Q$79)</f>
        <v/>
      </c>
      <c r="R68" s="499" t="str">
        <f>IF(Analiza!R$79="","",Analiza!R$79)</f>
        <v/>
      </c>
      <c r="S68" s="499" t="str">
        <f>IF(Analiza!S$79="","",Analiza!S$79)</f>
        <v/>
      </c>
      <c r="T68" s="499" t="str">
        <f>IF(Analiza!T$79="","",Analiza!T$79)</f>
        <v/>
      </c>
      <c r="U68" s="499" t="str">
        <f>IF(Analiza!U$79="","",Analiza!U$79)</f>
        <v/>
      </c>
      <c r="V68" s="499" t="str">
        <f>IF(Analiza!V$79="","",Analiza!V$79)</f>
        <v/>
      </c>
      <c r="W68" s="499" t="str">
        <f>IF(Analiza!W$79="","",Analiza!W$79)</f>
        <v/>
      </c>
      <c r="X68" s="499" t="str">
        <f>IF(Analiza!X$79="","",Analiza!X$79)</f>
        <v/>
      </c>
      <c r="Y68" s="499" t="str">
        <f>IF(Analiza!Y$79="","",Analiza!Y$79)</f>
        <v/>
      </c>
      <c r="Z68" s="499" t="str">
        <f>IF(Analiza!Z$79="","",Analiza!Z$79)</f>
        <v/>
      </c>
      <c r="AA68" s="499" t="str">
        <f>IF(Analiza!AA$79="","",Analiza!AA$79)</f>
        <v/>
      </c>
      <c r="AB68" s="499" t="str">
        <f>IF(Analiza!AB$79="","",Analiza!AB$79)</f>
        <v/>
      </c>
      <c r="AC68" s="499" t="str">
        <f>IF(Analiza!AC$79="","",Analiza!AC$79)</f>
        <v/>
      </c>
      <c r="AD68" s="499" t="str">
        <f>IF(Analiza!AD$79="","",Analiza!AD$79)</f>
        <v/>
      </c>
      <c r="AE68" s="499" t="str">
        <f>IF(Analiza!AE$79="","",Analiza!AE$79)</f>
        <v/>
      </c>
      <c r="AF68" s="499" t="str">
        <f>IF(Analiza!AF$79="","",Analiza!AF$79)</f>
        <v/>
      </c>
      <c r="AG68" s="499" t="str">
        <f>IF(Analiza!AG$79="","",Analiza!AG$79)</f>
        <v/>
      </c>
      <c r="AH68" s="499" t="str">
        <f>IF(Analiza!AH$79="","",Analiza!AH$79)</f>
        <v/>
      </c>
      <c r="AI68" s="499" t="str">
        <f>IF(Analiza!AI$79="","",Analiza!AI$79)</f>
        <v/>
      </c>
      <c r="AJ68" s="499" t="str">
        <f>IF(Analiza!AJ$79="","",Analiza!AJ$79)</f>
        <v/>
      </c>
    </row>
    <row r="69" spans="1:36" ht="12" thickBot="1">
      <c r="A69" s="641"/>
      <c r="B69" s="642"/>
      <c r="C69" s="643"/>
      <c r="D69" s="643"/>
      <c r="E69" s="644"/>
      <c r="F69" s="623"/>
      <c r="G69" s="509" t="str">
        <f>IF(Analiza!G$80="","",Analiza!G$80)</f>
        <v/>
      </c>
      <c r="H69" s="509" t="str">
        <f>IF(Analiza!H$80="","",Analiza!H$80)</f>
        <v/>
      </c>
      <c r="I69" s="509" t="str">
        <f>IF(Analiza!I$80="","",Analiza!I$80)</f>
        <v/>
      </c>
      <c r="J69" s="509" t="str">
        <f>IF(Analiza!J$80="","",Analiza!J$80)</f>
        <v/>
      </c>
      <c r="K69" s="509" t="str">
        <f>IF(Analiza!K$80="","",Analiza!K$80)</f>
        <v/>
      </c>
      <c r="L69" s="509" t="str">
        <f>IF(Analiza!L$80="","",Analiza!L$80)</f>
        <v/>
      </c>
      <c r="M69" s="509" t="str">
        <f>IF(Analiza!M$80="","",Analiza!M$80)</f>
        <v/>
      </c>
      <c r="N69" s="509" t="str">
        <f>IF(Analiza!N$80="","",Analiza!N$80)</f>
        <v/>
      </c>
      <c r="O69" s="509" t="str">
        <f>IF(Analiza!O$80="","",Analiza!O$80)</f>
        <v/>
      </c>
      <c r="P69" s="509" t="str">
        <f>IF(Analiza!P$80="","",Analiza!P$80)</f>
        <v/>
      </c>
      <c r="Q69" s="509" t="str">
        <f>IF(Analiza!Q$80="","",Analiza!Q$80)</f>
        <v/>
      </c>
      <c r="R69" s="509" t="str">
        <f>IF(Analiza!R$80="","",Analiza!R$80)</f>
        <v/>
      </c>
      <c r="S69" s="509" t="str">
        <f>IF(Analiza!S$80="","",Analiza!S$80)</f>
        <v/>
      </c>
      <c r="T69" s="509" t="str">
        <f>IF(Analiza!T$80="","",Analiza!T$80)</f>
        <v/>
      </c>
      <c r="U69" s="509" t="str">
        <f>IF(Analiza!U$80="","",Analiza!U$80)</f>
        <v/>
      </c>
      <c r="V69" s="509" t="str">
        <f>IF(Analiza!V$80="","",Analiza!V$80)</f>
        <v/>
      </c>
      <c r="W69" s="509" t="str">
        <f>IF(Analiza!W$80="","",Analiza!W$80)</f>
        <v/>
      </c>
      <c r="X69" s="509" t="str">
        <f>IF(Analiza!X$80="","",Analiza!X$80)</f>
        <v/>
      </c>
      <c r="Y69" s="509" t="str">
        <f>IF(Analiza!Y$80="","",Analiza!Y$80)</f>
        <v/>
      </c>
      <c r="Z69" s="509" t="str">
        <f>IF(Analiza!Z$80="","",Analiza!Z$80)</f>
        <v/>
      </c>
      <c r="AA69" s="509" t="str">
        <f>IF(Analiza!AA$80="","",Analiza!AA$80)</f>
        <v/>
      </c>
      <c r="AB69" s="509" t="str">
        <f>IF(Analiza!AB$80="","",Analiza!AB$80)</f>
        <v/>
      </c>
      <c r="AC69" s="509" t="str">
        <f>IF(Analiza!AC$80="","",Analiza!AC$80)</f>
        <v/>
      </c>
      <c r="AD69" s="509" t="str">
        <f>IF(Analiza!AD$80="","",Analiza!AD$80)</f>
        <v/>
      </c>
      <c r="AE69" s="509" t="str">
        <f>IF(Analiza!AE$80="","",Analiza!AE$80)</f>
        <v/>
      </c>
      <c r="AF69" s="509" t="str">
        <f>IF(Analiza!AF$80="","",Analiza!AF$80)</f>
        <v/>
      </c>
      <c r="AG69" s="509" t="str">
        <f>IF(Analiza!AG$80="","",Analiza!AG$80)</f>
        <v/>
      </c>
      <c r="AH69" s="509" t="str">
        <f>IF(Analiza!AH$80="","",Analiza!AH$80)</f>
        <v/>
      </c>
      <c r="AI69" s="509" t="str">
        <f>IF(Analiza!AI$80="","",Analiza!AI$80)</f>
        <v/>
      </c>
      <c r="AJ69" s="509" t="str">
        <f>IF(Analiza!AJ$80="","",Analiza!AJ$80)</f>
        <v/>
      </c>
    </row>
    <row r="70" spans="1:36" s="70" customFormat="1">
      <c r="A70" s="485" t="str">
        <f>IF(B70="","",1)</f>
        <v/>
      </c>
      <c r="B70" s="488"/>
      <c r="C70" s="489"/>
      <c r="D70" s="490"/>
      <c r="E70" s="599"/>
      <c r="F70" s="495" t="str">
        <f t="shared" ref="F70:F89" si="2">IF(C70="","",IF(C70&lt;SUM(G70:AJ70),"Za duża wartość w latach",IF(C70&gt;SUM(G70:AJ70),"Za mała wartość w latach","")))</f>
        <v/>
      </c>
      <c r="G70" s="500"/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1"/>
      <c r="U70" s="501"/>
      <c r="V70" s="501"/>
      <c r="W70" s="501"/>
      <c r="X70" s="501"/>
      <c r="Y70" s="501"/>
      <c r="Z70" s="501"/>
      <c r="AA70" s="501"/>
      <c r="AB70" s="501"/>
      <c r="AC70" s="501"/>
      <c r="AD70" s="501"/>
      <c r="AE70" s="501"/>
      <c r="AF70" s="501"/>
      <c r="AG70" s="501"/>
      <c r="AH70" s="501"/>
      <c r="AI70" s="501"/>
      <c r="AJ70" s="502"/>
    </row>
    <row r="71" spans="1:36" s="70" customFormat="1">
      <c r="A71" s="486" t="str">
        <f>IF(B71="","",A70+1)</f>
        <v/>
      </c>
      <c r="B71" s="491"/>
      <c r="C71" s="191"/>
      <c r="D71" s="192"/>
      <c r="E71" s="600"/>
      <c r="F71" s="496" t="str">
        <f t="shared" si="2"/>
        <v/>
      </c>
      <c r="G71" s="503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4"/>
    </row>
    <row r="72" spans="1:36" s="70" customFormat="1">
      <c r="A72" s="486" t="str">
        <f t="shared" ref="A72:A89" si="3">IF(B72="","",A71+1)</f>
        <v/>
      </c>
      <c r="B72" s="491"/>
      <c r="C72" s="191"/>
      <c r="D72" s="192"/>
      <c r="E72" s="600"/>
      <c r="F72" s="496" t="str">
        <f t="shared" si="2"/>
        <v/>
      </c>
      <c r="G72" s="503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4"/>
    </row>
    <row r="73" spans="1:36" s="70" customFormat="1">
      <c r="A73" s="486" t="str">
        <f t="shared" si="3"/>
        <v/>
      </c>
      <c r="B73" s="491"/>
      <c r="C73" s="191"/>
      <c r="D73" s="192"/>
      <c r="E73" s="600"/>
      <c r="F73" s="496" t="str">
        <f t="shared" si="2"/>
        <v/>
      </c>
      <c r="G73" s="503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4"/>
    </row>
    <row r="74" spans="1:36" s="70" customFormat="1">
      <c r="A74" s="486" t="str">
        <f t="shared" si="3"/>
        <v/>
      </c>
      <c r="B74" s="491"/>
      <c r="C74" s="190"/>
      <c r="D74" s="192"/>
      <c r="E74" s="600"/>
      <c r="F74" s="496" t="str">
        <f t="shared" si="2"/>
        <v/>
      </c>
      <c r="G74" s="503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4"/>
    </row>
    <row r="75" spans="1:36" s="70" customFormat="1">
      <c r="A75" s="486" t="str">
        <f t="shared" si="3"/>
        <v/>
      </c>
      <c r="B75" s="491"/>
      <c r="C75" s="190"/>
      <c r="D75" s="192"/>
      <c r="E75" s="600"/>
      <c r="F75" s="496" t="str">
        <f t="shared" si="2"/>
        <v/>
      </c>
      <c r="G75" s="503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4"/>
    </row>
    <row r="76" spans="1:36" s="70" customFormat="1">
      <c r="A76" s="486" t="str">
        <f t="shared" si="3"/>
        <v/>
      </c>
      <c r="B76" s="491"/>
      <c r="C76" s="190"/>
      <c r="D76" s="192"/>
      <c r="E76" s="600"/>
      <c r="F76" s="496" t="str">
        <f t="shared" si="2"/>
        <v/>
      </c>
      <c r="G76" s="503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4"/>
    </row>
    <row r="77" spans="1:36" s="70" customFormat="1">
      <c r="A77" s="486" t="str">
        <f t="shared" si="3"/>
        <v/>
      </c>
      <c r="B77" s="491"/>
      <c r="C77" s="190"/>
      <c r="D77" s="192"/>
      <c r="E77" s="600"/>
      <c r="F77" s="496" t="str">
        <f t="shared" si="2"/>
        <v/>
      </c>
      <c r="G77" s="503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4"/>
    </row>
    <row r="78" spans="1:36" s="70" customFormat="1">
      <c r="A78" s="486" t="str">
        <f t="shared" si="3"/>
        <v/>
      </c>
      <c r="B78" s="491"/>
      <c r="C78" s="190"/>
      <c r="D78" s="192"/>
      <c r="E78" s="600"/>
      <c r="F78" s="496" t="str">
        <f t="shared" si="2"/>
        <v/>
      </c>
      <c r="G78" s="503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4"/>
    </row>
    <row r="79" spans="1:36" s="70" customFormat="1">
      <c r="A79" s="486" t="str">
        <f t="shared" si="3"/>
        <v/>
      </c>
      <c r="B79" s="491"/>
      <c r="C79" s="190"/>
      <c r="D79" s="192"/>
      <c r="E79" s="600"/>
      <c r="F79" s="496" t="str">
        <f t="shared" si="2"/>
        <v/>
      </c>
      <c r="G79" s="503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4"/>
    </row>
    <row r="80" spans="1:36" s="70" customFormat="1">
      <c r="A80" s="486" t="str">
        <f t="shared" si="3"/>
        <v/>
      </c>
      <c r="B80" s="491"/>
      <c r="C80" s="190"/>
      <c r="D80" s="192"/>
      <c r="E80" s="600"/>
      <c r="F80" s="496" t="str">
        <f t="shared" si="2"/>
        <v/>
      </c>
      <c r="G80" s="503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4"/>
    </row>
    <row r="81" spans="1:36" s="70" customFormat="1">
      <c r="A81" s="486" t="str">
        <f t="shared" si="3"/>
        <v/>
      </c>
      <c r="B81" s="491"/>
      <c r="C81" s="190"/>
      <c r="D81" s="192"/>
      <c r="E81" s="600"/>
      <c r="F81" s="496" t="str">
        <f t="shared" si="2"/>
        <v/>
      </c>
      <c r="G81" s="503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4"/>
    </row>
    <row r="82" spans="1:36" s="70" customFormat="1">
      <c r="A82" s="486" t="str">
        <f t="shared" si="3"/>
        <v/>
      </c>
      <c r="B82" s="491"/>
      <c r="C82" s="190"/>
      <c r="D82" s="192"/>
      <c r="E82" s="600"/>
      <c r="F82" s="496" t="str">
        <f t="shared" si="2"/>
        <v/>
      </c>
      <c r="G82" s="503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4"/>
    </row>
    <row r="83" spans="1:36" s="70" customFormat="1">
      <c r="A83" s="486" t="str">
        <f t="shared" si="3"/>
        <v/>
      </c>
      <c r="B83" s="491"/>
      <c r="C83" s="190"/>
      <c r="D83" s="192"/>
      <c r="E83" s="600"/>
      <c r="F83" s="496" t="str">
        <f t="shared" si="2"/>
        <v/>
      </c>
      <c r="G83" s="503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4"/>
    </row>
    <row r="84" spans="1:36" s="70" customFormat="1">
      <c r="A84" s="486" t="str">
        <f t="shared" si="3"/>
        <v/>
      </c>
      <c r="B84" s="491"/>
      <c r="C84" s="190"/>
      <c r="D84" s="192"/>
      <c r="E84" s="600"/>
      <c r="F84" s="496" t="str">
        <f t="shared" si="2"/>
        <v/>
      </c>
      <c r="G84" s="503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4"/>
    </row>
    <row r="85" spans="1:36" s="70" customFormat="1">
      <c r="A85" s="486" t="str">
        <f t="shared" si="3"/>
        <v/>
      </c>
      <c r="B85" s="491"/>
      <c r="C85" s="190"/>
      <c r="D85" s="192"/>
      <c r="E85" s="600"/>
      <c r="F85" s="496" t="str">
        <f t="shared" si="2"/>
        <v/>
      </c>
      <c r="G85" s="503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4"/>
    </row>
    <row r="86" spans="1:36" s="70" customFormat="1">
      <c r="A86" s="486" t="str">
        <f t="shared" si="3"/>
        <v/>
      </c>
      <c r="B86" s="491"/>
      <c r="C86" s="190"/>
      <c r="D86" s="192"/>
      <c r="E86" s="600"/>
      <c r="F86" s="496" t="str">
        <f t="shared" si="2"/>
        <v/>
      </c>
      <c r="G86" s="503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4"/>
    </row>
    <row r="87" spans="1:36" s="70" customFormat="1">
      <c r="A87" s="486" t="str">
        <f t="shared" si="3"/>
        <v/>
      </c>
      <c r="B87" s="491"/>
      <c r="C87" s="190"/>
      <c r="D87" s="192"/>
      <c r="E87" s="600"/>
      <c r="F87" s="496" t="str">
        <f t="shared" si="2"/>
        <v/>
      </c>
      <c r="G87" s="503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4"/>
    </row>
    <row r="88" spans="1:36" s="70" customFormat="1">
      <c r="A88" s="486" t="str">
        <f t="shared" si="3"/>
        <v/>
      </c>
      <c r="B88" s="491"/>
      <c r="C88" s="190"/>
      <c r="D88" s="192"/>
      <c r="E88" s="600"/>
      <c r="F88" s="496" t="str">
        <f t="shared" si="2"/>
        <v/>
      </c>
      <c r="G88" s="503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4"/>
    </row>
    <row r="89" spans="1:36" s="70" customFormat="1" ht="12" thickBot="1">
      <c r="A89" s="486" t="str">
        <f t="shared" si="3"/>
        <v/>
      </c>
      <c r="B89" s="492"/>
      <c r="C89" s="508"/>
      <c r="D89" s="494"/>
      <c r="E89" s="601"/>
      <c r="F89" s="496" t="str">
        <f t="shared" si="2"/>
        <v/>
      </c>
      <c r="G89" s="505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7"/>
    </row>
    <row r="90" spans="1:36" s="363" customFormat="1" ht="19.5" customHeight="1">
      <c r="A90" s="362"/>
      <c r="B90" s="461" t="s">
        <v>121</v>
      </c>
      <c r="C90" s="461"/>
      <c r="D90" s="461"/>
      <c r="E90" s="461"/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</row>
    <row r="91" spans="1:36" ht="11.25" customHeight="1">
      <c r="A91" s="630" t="s">
        <v>123</v>
      </c>
      <c r="B91" s="632" t="s">
        <v>164</v>
      </c>
      <c r="C91" s="634" t="s">
        <v>162</v>
      </c>
      <c r="D91" s="647"/>
      <c r="E91" s="649"/>
      <c r="F91" s="634" t="s">
        <v>163</v>
      </c>
      <c r="G91" s="387" t="str">
        <f>IF(Analiza!G$79="","",Analiza!G$79)</f>
        <v/>
      </c>
      <c r="H91" s="387" t="str">
        <f>IF(Analiza!H$79="","",Analiza!H$79)</f>
        <v/>
      </c>
      <c r="I91" s="387" t="str">
        <f>IF(Analiza!I$79="","",Analiza!I$79)</f>
        <v/>
      </c>
      <c r="J91" s="387" t="str">
        <f>IF(Analiza!J$79="","",Analiza!J$79)</f>
        <v/>
      </c>
      <c r="K91" s="387" t="str">
        <f>IF(Analiza!K$79="","",Analiza!K$79)</f>
        <v/>
      </c>
      <c r="L91" s="387" t="str">
        <f>IF(Analiza!L$79="","",Analiza!L$79)</f>
        <v/>
      </c>
      <c r="M91" s="387" t="str">
        <f>IF(Analiza!M$79="","",Analiza!M$79)</f>
        <v/>
      </c>
      <c r="N91" s="387" t="str">
        <f>IF(Analiza!N$79="","",Analiza!N$79)</f>
        <v/>
      </c>
      <c r="O91" s="387" t="str">
        <f>IF(Analiza!O$79="","",Analiza!O$79)</f>
        <v/>
      </c>
      <c r="P91" s="387" t="str">
        <f>IF(Analiza!P$79="","",Analiza!P$79)</f>
        <v/>
      </c>
      <c r="Q91" s="387" t="str">
        <f>IF(Analiza!Q$79="","",Analiza!Q$79)</f>
        <v/>
      </c>
      <c r="R91" s="387" t="str">
        <f>IF(Analiza!R$79="","",Analiza!R$79)</f>
        <v/>
      </c>
      <c r="S91" s="387" t="str">
        <f>IF(Analiza!S$79="","",Analiza!S$79)</f>
        <v/>
      </c>
      <c r="T91" s="387" t="str">
        <f>IF(Analiza!T$79="","",Analiza!T$79)</f>
        <v/>
      </c>
      <c r="U91" s="387" t="str">
        <f>IF(Analiza!U$79="","",Analiza!U$79)</f>
        <v/>
      </c>
      <c r="V91" s="387" t="str">
        <f>IF(Analiza!V$79="","",Analiza!V$79)</f>
        <v/>
      </c>
      <c r="W91" s="387" t="str">
        <f>IF(Analiza!W$79="","",Analiza!W$79)</f>
        <v/>
      </c>
      <c r="X91" s="387" t="str">
        <f>IF(Analiza!X$79="","",Analiza!X$79)</f>
        <v/>
      </c>
      <c r="Y91" s="387" t="str">
        <f>IF(Analiza!Y$79="","",Analiza!Y$79)</f>
        <v/>
      </c>
      <c r="Z91" s="387" t="str">
        <f>IF(Analiza!Z$79="","",Analiza!Z$79)</f>
        <v/>
      </c>
      <c r="AA91" s="387" t="str">
        <f>IF(Analiza!AA$79="","",Analiza!AA$79)</f>
        <v/>
      </c>
      <c r="AB91" s="387" t="str">
        <f>IF(Analiza!AB$79="","",Analiza!AB$79)</f>
        <v/>
      </c>
      <c r="AC91" s="387" t="str">
        <f>IF(Analiza!AC$79="","",Analiza!AC$79)</f>
        <v/>
      </c>
      <c r="AD91" s="387" t="str">
        <f>IF(Analiza!AD$79="","",Analiza!AD$79)</f>
        <v/>
      </c>
      <c r="AE91" s="387" t="str">
        <f>IF(Analiza!AE$79="","",Analiza!AE$79)</f>
        <v/>
      </c>
      <c r="AF91" s="387" t="str">
        <f>IF(Analiza!AF$79="","",Analiza!AF$79)</f>
        <v/>
      </c>
      <c r="AG91" s="387" t="str">
        <f>IF(Analiza!AG$79="","",Analiza!AG$79)</f>
        <v/>
      </c>
      <c r="AH91" s="387" t="str">
        <f>IF(Analiza!AH$79="","",Analiza!AH$79)</f>
        <v/>
      </c>
      <c r="AI91" s="387" t="str">
        <f>IF(Analiza!AI$79="","",Analiza!AI$79)</f>
        <v/>
      </c>
      <c r="AJ91" s="387" t="str">
        <f>IF(Analiza!AJ$79="","",Analiza!AJ$79)</f>
        <v/>
      </c>
    </row>
    <row r="92" spans="1:36" ht="12" thickBot="1">
      <c r="A92" s="631"/>
      <c r="B92" s="646"/>
      <c r="C92" s="645"/>
      <c r="D92" s="648"/>
      <c r="E92" s="650"/>
      <c r="F92" s="645"/>
      <c r="G92" s="498" t="str">
        <f>IF(Analiza!G$80="","",Analiza!G$80)</f>
        <v/>
      </c>
      <c r="H92" s="498" t="str">
        <f>IF(Analiza!H$80="","",Analiza!H$80)</f>
        <v/>
      </c>
      <c r="I92" s="498" t="str">
        <f>IF(Analiza!I$80="","",Analiza!I$80)</f>
        <v/>
      </c>
      <c r="J92" s="498" t="str">
        <f>IF(Analiza!J$80="","",Analiza!J$80)</f>
        <v/>
      </c>
      <c r="K92" s="498" t="str">
        <f>IF(Analiza!K$80="","",Analiza!K$80)</f>
        <v/>
      </c>
      <c r="L92" s="498" t="str">
        <f>IF(Analiza!L$80="","",Analiza!L$80)</f>
        <v/>
      </c>
      <c r="M92" s="498" t="str">
        <f>IF(Analiza!M$80="","",Analiza!M$80)</f>
        <v/>
      </c>
      <c r="N92" s="498" t="str">
        <f>IF(Analiza!N$80="","",Analiza!N$80)</f>
        <v/>
      </c>
      <c r="O92" s="498" t="str">
        <f>IF(Analiza!O$80="","",Analiza!O$80)</f>
        <v/>
      </c>
      <c r="P92" s="498" t="str">
        <f>IF(Analiza!P$80="","",Analiza!P$80)</f>
        <v/>
      </c>
      <c r="Q92" s="498" t="str">
        <f>IF(Analiza!Q$80="","",Analiza!Q$80)</f>
        <v/>
      </c>
      <c r="R92" s="498" t="str">
        <f>IF(Analiza!R$80="","",Analiza!R$80)</f>
        <v/>
      </c>
      <c r="S92" s="498" t="str">
        <f>IF(Analiza!S$80="","",Analiza!S$80)</f>
        <v/>
      </c>
      <c r="T92" s="498" t="str">
        <f>IF(Analiza!T$80="","",Analiza!T$80)</f>
        <v/>
      </c>
      <c r="U92" s="498" t="str">
        <f>IF(Analiza!U$80="","",Analiza!U$80)</f>
        <v/>
      </c>
      <c r="V92" s="498" t="str">
        <f>IF(Analiza!V$80="","",Analiza!V$80)</f>
        <v/>
      </c>
      <c r="W92" s="498" t="str">
        <f>IF(Analiza!W$80="","",Analiza!W$80)</f>
        <v/>
      </c>
      <c r="X92" s="498" t="str">
        <f>IF(Analiza!X$80="","",Analiza!X$80)</f>
        <v/>
      </c>
      <c r="Y92" s="498" t="str">
        <f>IF(Analiza!Y$80="","",Analiza!Y$80)</f>
        <v/>
      </c>
      <c r="Z92" s="498" t="str">
        <f>IF(Analiza!Z$80="","",Analiza!Z$80)</f>
        <v/>
      </c>
      <c r="AA92" s="498" t="str">
        <f>IF(Analiza!AA$80="","",Analiza!AA$80)</f>
        <v/>
      </c>
      <c r="AB92" s="498" t="str">
        <f>IF(Analiza!AB$80="","",Analiza!AB$80)</f>
        <v/>
      </c>
      <c r="AC92" s="498" t="str">
        <f>IF(Analiza!AC$80="","",Analiza!AC$80)</f>
        <v/>
      </c>
      <c r="AD92" s="498" t="str">
        <f>IF(Analiza!AD$80="","",Analiza!AD$80)</f>
        <v/>
      </c>
      <c r="AE92" s="498" t="str">
        <f>IF(Analiza!AE$80="","",Analiza!AE$80)</f>
        <v/>
      </c>
      <c r="AF92" s="498" t="str">
        <f>IF(Analiza!AF$80="","",Analiza!AF$80)</f>
        <v/>
      </c>
      <c r="AG92" s="498" t="str">
        <f>IF(Analiza!AG$80="","",Analiza!AG$80)</f>
        <v/>
      </c>
      <c r="AH92" s="498" t="str">
        <f>IF(Analiza!AH$80="","",Analiza!AH$80)</f>
        <v/>
      </c>
      <c r="AI92" s="498" t="str">
        <f>IF(Analiza!AI$80="","",Analiza!AI$80)</f>
        <v/>
      </c>
      <c r="AJ92" s="498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9" t="str">
        <f>IF(C93&gt;F93,"Przekroczona wartość rezerw","")</f>
        <v/>
      </c>
      <c r="E93" s="390"/>
      <c r="F93" s="510">
        <f>Analiza!F126</f>
        <v>0</v>
      </c>
      <c r="G93" s="511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512"/>
      <c r="AF93" s="512"/>
      <c r="AG93" s="512"/>
      <c r="AH93" s="512"/>
      <c r="AI93" s="512"/>
      <c r="AJ93" s="513"/>
    </row>
    <row r="94" spans="1:36" s="363" customFormat="1" ht="19.5" customHeight="1">
      <c r="A94" s="362"/>
      <c r="B94" s="363" t="s">
        <v>165</v>
      </c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</row>
    <row r="95" spans="1:36">
      <c r="A95" s="630" t="s">
        <v>111</v>
      </c>
      <c r="B95" s="632" t="s">
        <v>118</v>
      </c>
      <c r="C95" s="634" t="s">
        <v>94</v>
      </c>
      <c r="D95" s="634" t="s">
        <v>61</v>
      </c>
      <c r="E95" s="636" t="s">
        <v>95</v>
      </c>
      <c r="F95" s="634" t="s">
        <v>8</v>
      </c>
      <c r="G95" s="387" t="str">
        <f>IF(Analiza!G$79="","",Analiza!G$79)</f>
        <v/>
      </c>
      <c r="H95" s="387" t="str">
        <f>IF(Analiza!H$79="","",Analiza!H$79)</f>
        <v/>
      </c>
      <c r="I95" s="387" t="str">
        <f>IF(Analiza!I$79="","",Analiza!I$79)</f>
        <v/>
      </c>
      <c r="J95" s="387" t="str">
        <f>IF(Analiza!J$79="","",Analiza!J$79)</f>
        <v/>
      </c>
      <c r="K95" s="387" t="str">
        <f>IF(Analiza!K$79="","",Analiza!K$79)</f>
        <v/>
      </c>
      <c r="L95" s="387" t="str">
        <f>IF(Analiza!L$79="","",Analiza!L$79)</f>
        <v/>
      </c>
      <c r="M95" s="387" t="str">
        <f>IF(Analiza!M$79="","",Analiza!M$79)</f>
        <v/>
      </c>
      <c r="N95" s="387" t="str">
        <f>IF(Analiza!N$79="","",Analiza!N$79)</f>
        <v/>
      </c>
      <c r="O95" s="387" t="str">
        <f>IF(Analiza!O$79="","",Analiza!O$79)</f>
        <v/>
      </c>
      <c r="P95" s="387" t="str">
        <f>IF(Analiza!P$79="","",Analiza!P$79)</f>
        <v/>
      </c>
      <c r="Q95" s="387" t="str">
        <f>IF(Analiza!Q$79="","",Analiza!Q$79)</f>
        <v/>
      </c>
      <c r="R95" s="387" t="str">
        <f>IF(Analiza!R$79="","",Analiza!R$79)</f>
        <v/>
      </c>
      <c r="S95" s="387" t="str">
        <f>IF(Analiza!S$79="","",Analiza!S$79)</f>
        <v/>
      </c>
      <c r="T95" s="387" t="str">
        <f>IF(Analiza!T$79="","",Analiza!T$79)</f>
        <v/>
      </c>
      <c r="U95" s="387" t="str">
        <f>IF(Analiza!U$79="","",Analiza!U$79)</f>
        <v/>
      </c>
      <c r="V95" s="387" t="str">
        <f>IF(Analiza!V$79="","",Analiza!V$79)</f>
        <v/>
      </c>
      <c r="W95" s="387" t="str">
        <f>IF(Analiza!W$79="","",Analiza!W$79)</f>
        <v/>
      </c>
      <c r="X95" s="387" t="str">
        <f>IF(Analiza!X$79="","",Analiza!X$79)</f>
        <v/>
      </c>
      <c r="Y95" s="387" t="str">
        <f>IF(Analiza!Y$79="","",Analiza!Y$79)</f>
        <v/>
      </c>
      <c r="Z95" s="387" t="str">
        <f>IF(Analiza!Z$79="","",Analiza!Z$79)</f>
        <v/>
      </c>
      <c r="AA95" s="387" t="str">
        <f>IF(Analiza!AA$79="","",Analiza!AA$79)</f>
        <v/>
      </c>
      <c r="AB95" s="387" t="str">
        <f>IF(Analiza!AB$79="","",Analiza!AB$79)</f>
        <v/>
      </c>
      <c r="AC95" s="387" t="str">
        <f>IF(Analiza!AC$79="","",Analiza!AC$79)</f>
        <v/>
      </c>
      <c r="AD95" s="387" t="str">
        <f>IF(Analiza!AD$79="","",Analiza!AD$79)</f>
        <v/>
      </c>
      <c r="AE95" s="387" t="str">
        <f>IF(Analiza!AE$79="","",Analiza!AE$79)</f>
        <v/>
      </c>
      <c r="AF95" s="387" t="str">
        <f>IF(Analiza!AF$79="","",Analiza!AF$79)</f>
        <v/>
      </c>
      <c r="AG95" s="387" t="str">
        <f>IF(Analiza!AG$79="","",Analiza!AG$79)</f>
        <v/>
      </c>
      <c r="AH95" s="387" t="str">
        <f>IF(Analiza!AH$79="","",Analiza!AH$79)</f>
        <v/>
      </c>
      <c r="AI95" s="387" t="str">
        <f>IF(Analiza!AI$79="","",Analiza!AI$79)</f>
        <v/>
      </c>
      <c r="AJ95" s="387" t="str">
        <f>IF(Analiza!AJ$79="","",Analiza!AJ$79)</f>
        <v/>
      </c>
    </row>
    <row r="96" spans="1:36">
      <c r="A96" s="631"/>
      <c r="B96" s="646"/>
      <c r="C96" s="645"/>
      <c r="D96" s="645"/>
      <c r="E96" s="651"/>
      <c r="F96" s="645"/>
      <c r="G96" s="387" t="str">
        <f>IF(Analiza!G$80="","",Analiza!G$80)</f>
        <v/>
      </c>
      <c r="H96" s="387" t="str">
        <f>IF(Analiza!H$80="","",Analiza!H$80)</f>
        <v/>
      </c>
      <c r="I96" s="387" t="str">
        <f>IF(Analiza!I$80="","",Analiza!I$80)</f>
        <v/>
      </c>
      <c r="J96" s="387" t="str">
        <f>IF(Analiza!J$80="","",Analiza!J$80)</f>
        <v/>
      </c>
      <c r="K96" s="387" t="str">
        <f>IF(Analiza!K$80="","",Analiza!K$80)</f>
        <v/>
      </c>
      <c r="L96" s="387" t="str">
        <f>IF(Analiza!L$80="","",Analiza!L$80)</f>
        <v/>
      </c>
      <c r="M96" s="387" t="str">
        <f>IF(Analiza!M$80="","",Analiza!M$80)</f>
        <v/>
      </c>
      <c r="N96" s="387" t="str">
        <f>IF(Analiza!N$80="","",Analiza!N$80)</f>
        <v/>
      </c>
      <c r="O96" s="387" t="str">
        <f>IF(Analiza!O$80="","",Analiza!O$80)</f>
        <v/>
      </c>
      <c r="P96" s="387" t="str">
        <f>IF(Analiza!P$80="","",Analiza!P$80)</f>
        <v/>
      </c>
      <c r="Q96" s="387" t="str">
        <f>IF(Analiza!Q$80="","",Analiza!Q$80)</f>
        <v/>
      </c>
      <c r="R96" s="387" t="str">
        <f>IF(Analiza!R$80="","",Analiza!R$80)</f>
        <v/>
      </c>
      <c r="S96" s="387" t="str">
        <f>IF(Analiza!S$80="","",Analiza!S$80)</f>
        <v/>
      </c>
      <c r="T96" s="387" t="str">
        <f>IF(Analiza!T$80="","",Analiza!T$80)</f>
        <v/>
      </c>
      <c r="U96" s="387" t="str">
        <f>IF(Analiza!U$80="","",Analiza!U$80)</f>
        <v/>
      </c>
      <c r="V96" s="387" t="str">
        <f>IF(Analiza!V$80="","",Analiza!V$80)</f>
        <v/>
      </c>
      <c r="W96" s="387" t="str">
        <f>IF(Analiza!W$80="","",Analiza!W$80)</f>
        <v/>
      </c>
      <c r="X96" s="387" t="str">
        <f>IF(Analiza!X$80="","",Analiza!X$80)</f>
        <v/>
      </c>
      <c r="Y96" s="387" t="str">
        <f>IF(Analiza!Y$80="","",Analiza!Y$80)</f>
        <v/>
      </c>
      <c r="Z96" s="387" t="str">
        <f>IF(Analiza!Z$80="","",Analiza!Z$80)</f>
        <v/>
      </c>
      <c r="AA96" s="387" t="str">
        <f>IF(Analiza!AA$80="","",Analiza!AA$80)</f>
        <v/>
      </c>
      <c r="AB96" s="387" t="str">
        <f>IF(Analiza!AB$80="","",Analiza!AB$80)</f>
        <v/>
      </c>
      <c r="AC96" s="387" t="str">
        <f>IF(Analiza!AC$80="","",Analiza!AC$80)</f>
        <v/>
      </c>
      <c r="AD96" s="387" t="str">
        <f>IF(Analiza!AD$80="","",Analiza!AD$80)</f>
        <v/>
      </c>
      <c r="AE96" s="387" t="str">
        <f>IF(Analiza!AE$80="","",Analiza!AE$80)</f>
        <v/>
      </c>
      <c r="AF96" s="387" t="str">
        <f>IF(Analiza!AF$80="","",Analiza!AF$80)</f>
        <v/>
      </c>
      <c r="AG96" s="387" t="str">
        <f>IF(Analiza!AG$80="","",Analiza!AG$80)</f>
        <v/>
      </c>
      <c r="AH96" s="387" t="str">
        <f>IF(Analiza!AH$80="","",Analiza!AH$80)</f>
        <v/>
      </c>
      <c r="AI96" s="387" t="str">
        <f>IF(Analiza!AI$80="","",Analiza!AI$80)</f>
        <v/>
      </c>
      <c r="AJ96" s="387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  <c r="AF97" s="517"/>
      <c r="AG97" s="517"/>
      <c r="AH97" s="517"/>
      <c r="AI97" s="517"/>
      <c r="AJ97" s="518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7" t="str">
        <f t="shared" si="4"/>
        <v/>
      </c>
      <c r="F98" s="514" t="s">
        <v>8</v>
      </c>
      <c r="G98" s="519"/>
      <c r="H98" s="520"/>
      <c r="I98" s="520"/>
      <c r="J98" s="520"/>
      <c r="K98" s="520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520"/>
      <c r="W98" s="520"/>
      <c r="X98" s="520"/>
      <c r="Y98" s="520"/>
      <c r="Z98" s="520"/>
      <c r="AA98" s="520"/>
      <c r="AB98" s="520"/>
      <c r="AC98" s="520"/>
      <c r="AD98" s="520"/>
      <c r="AE98" s="520"/>
      <c r="AF98" s="520"/>
      <c r="AG98" s="520"/>
      <c r="AH98" s="520"/>
      <c r="AI98" s="520"/>
      <c r="AJ98" s="521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8" t="str">
        <f t="shared" si="4"/>
        <v/>
      </c>
      <c r="F99" s="515" t="s">
        <v>8</v>
      </c>
      <c r="G99" s="522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23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8" t="str">
        <f t="shared" si="4"/>
        <v/>
      </c>
      <c r="F100" s="515" t="s">
        <v>8</v>
      </c>
      <c r="G100" s="522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23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8" t="str">
        <f t="shared" si="4"/>
        <v/>
      </c>
      <c r="F101" s="515" t="s">
        <v>8</v>
      </c>
      <c r="G101" s="522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23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8" t="str">
        <f t="shared" si="4"/>
        <v/>
      </c>
      <c r="F102" s="515" t="s">
        <v>8</v>
      </c>
      <c r="G102" s="522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23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8" t="str">
        <f t="shared" si="4"/>
        <v/>
      </c>
      <c r="F103" s="515" t="s">
        <v>8</v>
      </c>
      <c r="G103" s="522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23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8" t="str">
        <f t="shared" si="4"/>
        <v/>
      </c>
      <c r="F104" s="515" t="s">
        <v>8</v>
      </c>
      <c r="G104" s="522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23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8" t="str">
        <f t="shared" si="4"/>
        <v/>
      </c>
      <c r="F105" s="515" t="s">
        <v>8</v>
      </c>
      <c r="G105" s="522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23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8" t="str">
        <f t="shared" si="4"/>
        <v/>
      </c>
      <c r="F106" s="515" t="s">
        <v>8</v>
      </c>
      <c r="G106" s="522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23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8" t="str">
        <f t="shared" si="4"/>
        <v/>
      </c>
      <c r="F107" s="515" t="s">
        <v>8</v>
      </c>
      <c r="G107" s="522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23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8" t="str">
        <f t="shared" si="4"/>
        <v/>
      </c>
      <c r="F108" s="515" t="s">
        <v>8</v>
      </c>
      <c r="G108" s="522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23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8" t="str">
        <f t="shared" si="4"/>
        <v/>
      </c>
      <c r="F109" s="515" t="s">
        <v>8</v>
      </c>
      <c r="G109" s="522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23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8" t="str">
        <f t="shared" si="4"/>
        <v/>
      </c>
      <c r="F110" s="515" t="s">
        <v>8</v>
      </c>
      <c r="G110" s="522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23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8" t="str">
        <f t="shared" si="4"/>
        <v/>
      </c>
      <c r="F111" s="515" t="s">
        <v>8</v>
      </c>
      <c r="G111" s="522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23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8" t="str">
        <f t="shared" si="4"/>
        <v/>
      </c>
      <c r="F112" s="515" t="s">
        <v>8</v>
      </c>
      <c r="G112" s="522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23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8" t="str">
        <f t="shared" si="4"/>
        <v/>
      </c>
      <c r="F113" s="515" t="s">
        <v>8</v>
      </c>
      <c r="G113" s="522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23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8" t="str">
        <f t="shared" si="7"/>
        <v/>
      </c>
      <c r="F114" s="515" t="s">
        <v>8</v>
      </c>
      <c r="G114" s="522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23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8" t="str">
        <f t="shared" si="7"/>
        <v/>
      </c>
      <c r="F115" s="515" t="s">
        <v>8</v>
      </c>
      <c r="G115" s="522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23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8" t="str">
        <f t="shared" si="7"/>
        <v/>
      </c>
      <c r="F116" s="515" t="s">
        <v>8</v>
      </c>
      <c r="G116" s="522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23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9" t="str">
        <f t="shared" si="7"/>
        <v/>
      </c>
      <c r="F117" s="516" t="s">
        <v>8</v>
      </c>
      <c r="G117" s="524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  <c r="AA117" s="525"/>
      <c r="AB117" s="525"/>
      <c r="AC117" s="525"/>
      <c r="AD117" s="525"/>
      <c r="AE117" s="525"/>
      <c r="AF117" s="525"/>
      <c r="AG117" s="525"/>
      <c r="AH117" s="525"/>
      <c r="AI117" s="525"/>
      <c r="AJ117" s="526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7"/>
      <c r="H118" s="527"/>
      <c r="I118" s="527"/>
      <c r="J118" s="527"/>
      <c r="K118" s="527"/>
      <c r="L118" s="527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  <c r="AA118" s="527"/>
      <c r="AB118" s="527"/>
      <c r="AC118" s="527"/>
      <c r="AD118" s="527"/>
      <c r="AE118" s="527"/>
      <c r="AF118" s="527"/>
      <c r="AG118" s="527"/>
      <c r="AH118" s="527"/>
      <c r="AI118" s="527"/>
      <c r="AJ118" s="528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7" t="str">
        <f t="shared" si="10"/>
        <v/>
      </c>
      <c r="F119" s="514" t="s">
        <v>8</v>
      </c>
      <c r="G119" s="519"/>
      <c r="H119" s="520"/>
      <c r="I119" s="520"/>
      <c r="J119" s="520"/>
      <c r="K119" s="520"/>
      <c r="L119" s="520"/>
      <c r="M119" s="520"/>
      <c r="N119" s="520"/>
      <c r="O119" s="520"/>
      <c r="P119" s="520"/>
      <c r="Q119" s="520"/>
      <c r="R119" s="520"/>
      <c r="S119" s="520"/>
      <c r="T119" s="520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520"/>
      <c r="AF119" s="520"/>
      <c r="AG119" s="520"/>
      <c r="AH119" s="520"/>
      <c r="AI119" s="520"/>
      <c r="AJ119" s="521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8" t="str">
        <f t="shared" si="10"/>
        <v/>
      </c>
      <c r="F120" s="515" t="s">
        <v>8</v>
      </c>
      <c r="G120" s="522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23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8" t="str">
        <f t="shared" si="10"/>
        <v/>
      </c>
      <c r="F121" s="515" t="s">
        <v>8</v>
      </c>
      <c r="G121" s="522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23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8" t="str">
        <f t="shared" si="10"/>
        <v/>
      </c>
      <c r="F122" s="515" t="s">
        <v>8</v>
      </c>
      <c r="G122" s="522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23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8" t="str">
        <f t="shared" si="10"/>
        <v/>
      </c>
      <c r="F123" s="515" t="s">
        <v>8</v>
      </c>
      <c r="G123" s="522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23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8" t="str">
        <f t="shared" si="10"/>
        <v/>
      </c>
      <c r="F124" s="515" t="s">
        <v>8</v>
      </c>
      <c r="G124" s="522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23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8" t="str">
        <f t="shared" si="10"/>
        <v/>
      </c>
      <c r="F125" s="515" t="s">
        <v>8</v>
      </c>
      <c r="G125" s="522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23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8" t="str">
        <f t="shared" si="10"/>
        <v/>
      </c>
      <c r="F126" s="515" t="s">
        <v>8</v>
      </c>
      <c r="G126" s="522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23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8" t="str">
        <f t="shared" si="10"/>
        <v/>
      </c>
      <c r="F127" s="515" t="s">
        <v>8</v>
      </c>
      <c r="G127" s="522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23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8" t="str">
        <f t="shared" si="10"/>
        <v/>
      </c>
      <c r="F128" s="515" t="s">
        <v>8</v>
      </c>
      <c r="G128" s="522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23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8" t="str">
        <f t="shared" si="10"/>
        <v/>
      </c>
      <c r="F129" s="515" t="s">
        <v>8</v>
      </c>
      <c r="G129" s="522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23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8" t="str">
        <f t="shared" si="10"/>
        <v/>
      </c>
      <c r="F130" s="515" t="s">
        <v>8</v>
      </c>
      <c r="G130" s="522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23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8" t="str">
        <f t="shared" si="10"/>
        <v/>
      </c>
      <c r="F131" s="515" t="s">
        <v>8</v>
      </c>
      <c r="G131" s="522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23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8" t="str">
        <f t="shared" si="10"/>
        <v/>
      </c>
      <c r="F132" s="515" t="s">
        <v>8</v>
      </c>
      <c r="G132" s="522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23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8" t="str">
        <f t="shared" si="10"/>
        <v/>
      </c>
      <c r="F133" s="515" t="s">
        <v>8</v>
      </c>
      <c r="G133" s="522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23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8" t="str">
        <f t="shared" si="10"/>
        <v/>
      </c>
      <c r="F134" s="515" t="s">
        <v>8</v>
      </c>
      <c r="G134" s="522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23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8" t="str">
        <f t="shared" si="12"/>
        <v/>
      </c>
      <c r="F135" s="515" t="s">
        <v>8</v>
      </c>
      <c r="G135" s="522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23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8" t="str">
        <f t="shared" si="12"/>
        <v/>
      </c>
      <c r="F136" s="515" t="s">
        <v>8</v>
      </c>
      <c r="G136" s="522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23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8" t="str">
        <f t="shared" si="12"/>
        <v/>
      </c>
      <c r="F137" s="515" t="s">
        <v>8</v>
      </c>
      <c r="G137" s="522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23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8" t="str">
        <f t="shared" si="12"/>
        <v/>
      </c>
      <c r="F138" s="515" t="s">
        <v>8</v>
      </c>
      <c r="G138" s="524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6"/>
    </row>
    <row r="139" spans="1:36" s="363" customFormat="1" ht="19.5" customHeight="1">
      <c r="A139" s="362"/>
      <c r="B139" s="363" t="s">
        <v>122</v>
      </c>
    </row>
    <row r="140" spans="1:36" s="3" customFormat="1">
      <c r="A140" s="652" t="s">
        <v>10</v>
      </c>
      <c r="B140" s="654" t="s">
        <v>205</v>
      </c>
      <c r="C140" s="656" t="s">
        <v>59</v>
      </c>
      <c r="D140" s="387" t="str">
        <f>IF(Analiza!G$79="","",Analiza!G$79)</f>
        <v/>
      </c>
      <c r="E140" s="387" t="str">
        <f>IF(Analiza!H$79="","",Analiza!H$79)</f>
        <v/>
      </c>
      <c r="F140" s="387" t="str">
        <f>IF(Analiza!I$79="","",Analiza!I$79)</f>
        <v/>
      </c>
      <c r="G140" s="387" t="str">
        <f>IF(Analiza!J$79="","",Analiza!J$79)</f>
        <v/>
      </c>
      <c r="H140" s="387" t="str">
        <f>IF(Analiza!K$79="","",Analiza!K$79)</f>
        <v/>
      </c>
      <c r="I140" s="387" t="str">
        <f>IF(Analiza!L$79="","",Analiza!L$79)</f>
        <v/>
      </c>
      <c r="J140" s="387" t="str">
        <f>IF(Analiza!M$79="","",Analiza!M$79)</f>
        <v/>
      </c>
      <c r="K140" s="387" t="str">
        <f>IF(Analiza!N$79="","",Analiza!N$79)</f>
        <v/>
      </c>
      <c r="L140" s="387" t="str">
        <f>IF(Analiza!O$79="","",Analiza!O$79)</f>
        <v/>
      </c>
      <c r="M140" s="387" t="str">
        <f>IF(Analiza!P$79="","",Analiza!P$79)</f>
        <v/>
      </c>
      <c r="N140" s="387" t="str">
        <f>IF(Analiza!Q$79="","",Analiza!Q$79)</f>
        <v/>
      </c>
      <c r="O140" s="387" t="str">
        <f>IF(Analiza!R$79="","",Analiza!R$79)</f>
        <v/>
      </c>
      <c r="P140" s="387" t="str">
        <f>IF(Analiza!S$79="","",Analiza!S$79)</f>
        <v/>
      </c>
      <c r="Q140" s="387" t="str">
        <f>IF(Analiza!T$79="","",Analiza!T$79)</f>
        <v/>
      </c>
      <c r="R140" s="387" t="str">
        <f>IF(Analiza!U$79="","",Analiza!U$79)</f>
        <v/>
      </c>
      <c r="S140" s="387" t="str">
        <f>IF(Analiza!V$79="","",Analiza!V$79)</f>
        <v/>
      </c>
      <c r="T140" s="387" t="str">
        <f>IF(Analiza!W$79="","",Analiza!W$79)</f>
        <v/>
      </c>
      <c r="U140" s="387" t="str">
        <f>IF(Analiza!X$79="","",Analiza!X$79)</f>
        <v/>
      </c>
      <c r="V140" s="387" t="str">
        <f>IF(Analiza!Y$79="","",Analiza!Y$79)</f>
        <v/>
      </c>
      <c r="W140" s="387" t="str">
        <f>IF(Analiza!Z$79="","",Analiza!Z$79)</f>
        <v/>
      </c>
      <c r="X140" s="387" t="str">
        <f>IF(Analiza!AA$79="","",Analiza!AA$79)</f>
        <v/>
      </c>
      <c r="Y140" s="387" t="str">
        <f>IF(Analiza!AB$79="","",Analiza!AB$79)</f>
        <v/>
      </c>
      <c r="Z140" s="387" t="str">
        <f>IF(Analiza!AC$79="","",Analiza!AC$79)</f>
        <v/>
      </c>
      <c r="AA140" s="387" t="str">
        <f>IF(Analiza!AD$79="","",Analiza!AD$79)</f>
        <v/>
      </c>
      <c r="AB140" s="387" t="str">
        <f>IF(Analiza!AE$79="","",Analiza!AE$79)</f>
        <v/>
      </c>
      <c r="AC140" s="387" t="str">
        <f>IF(Analiza!AF$79="","",Analiza!AF$79)</f>
        <v/>
      </c>
      <c r="AD140" s="387" t="str">
        <f>IF(Analiza!AG$79="","",Analiza!AG$79)</f>
        <v/>
      </c>
      <c r="AE140" s="387" t="str">
        <f>IF(Analiza!AH$79="","",Analiza!AH$79)</f>
        <v/>
      </c>
      <c r="AF140" s="387" t="str">
        <f>IF(Analiza!AI$79="","",Analiza!AI$79)</f>
        <v/>
      </c>
      <c r="AG140" s="387" t="str">
        <f>IF(Analiza!AJ$79="","",Analiza!AJ$79)</f>
        <v/>
      </c>
    </row>
    <row r="141" spans="1:36" s="3" customFormat="1" ht="12" thickBot="1">
      <c r="A141" s="653"/>
      <c r="B141" s="655"/>
      <c r="C141" s="657"/>
      <c r="D141" s="498" t="str">
        <f>IF(Analiza!G$80="","",Analiza!G$80)</f>
        <v/>
      </c>
      <c r="E141" s="498" t="str">
        <f>IF(Analiza!H$80="","",Analiza!H$80)</f>
        <v/>
      </c>
      <c r="F141" s="498" t="str">
        <f>IF(Analiza!I$80="","",Analiza!I$80)</f>
        <v/>
      </c>
      <c r="G141" s="498" t="str">
        <f>IF(Analiza!J$80="","",Analiza!J$80)</f>
        <v/>
      </c>
      <c r="H141" s="498" t="str">
        <f>IF(Analiza!K$80="","",Analiza!K$80)</f>
        <v/>
      </c>
      <c r="I141" s="498" t="str">
        <f>IF(Analiza!L$80="","",Analiza!L$80)</f>
        <v/>
      </c>
      <c r="J141" s="498" t="str">
        <f>IF(Analiza!M$80="","",Analiza!M$80)</f>
        <v/>
      </c>
      <c r="K141" s="498" t="str">
        <f>IF(Analiza!N$80="","",Analiza!N$80)</f>
        <v/>
      </c>
      <c r="L141" s="498" t="str">
        <f>IF(Analiza!O$80="","",Analiza!O$80)</f>
        <v/>
      </c>
      <c r="M141" s="498" t="str">
        <f>IF(Analiza!P$80="","",Analiza!P$80)</f>
        <v/>
      </c>
      <c r="N141" s="498" t="str">
        <f>IF(Analiza!Q$80="","",Analiza!Q$80)</f>
        <v/>
      </c>
      <c r="O141" s="498" t="str">
        <f>IF(Analiza!R$80="","",Analiza!R$80)</f>
        <v/>
      </c>
      <c r="P141" s="498" t="str">
        <f>IF(Analiza!S$80="","",Analiza!S$80)</f>
        <v/>
      </c>
      <c r="Q141" s="498" t="str">
        <f>IF(Analiza!T$80="","",Analiza!T$80)</f>
        <v/>
      </c>
      <c r="R141" s="498" t="str">
        <f>IF(Analiza!U$80="","",Analiza!U$80)</f>
        <v/>
      </c>
      <c r="S141" s="498" t="str">
        <f>IF(Analiza!V$80="","",Analiza!V$80)</f>
        <v/>
      </c>
      <c r="T141" s="498" t="str">
        <f>IF(Analiza!W$80="","",Analiza!W$80)</f>
        <v/>
      </c>
      <c r="U141" s="498" t="str">
        <f>IF(Analiza!X$80="","",Analiza!X$80)</f>
        <v/>
      </c>
      <c r="V141" s="498" t="str">
        <f>IF(Analiza!Y$80="","",Analiza!Y$80)</f>
        <v/>
      </c>
      <c r="W141" s="498" t="str">
        <f>IF(Analiza!Z$80="","",Analiza!Z$80)</f>
        <v/>
      </c>
      <c r="X141" s="498" t="str">
        <f>IF(Analiza!AA$80="","",Analiza!AA$80)</f>
        <v/>
      </c>
      <c r="Y141" s="498" t="str">
        <f>IF(Analiza!AB$80="","",Analiza!AB$80)</f>
        <v/>
      </c>
      <c r="Z141" s="498" t="str">
        <f>IF(Analiza!AC$80="","",Analiza!AC$80)</f>
        <v/>
      </c>
      <c r="AA141" s="498" t="str">
        <f>IF(Analiza!AD$80="","",Analiza!AD$80)</f>
        <v/>
      </c>
      <c r="AB141" s="498" t="str">
        <f>IF(Analiza!AE$80="","",Analiza!AE$80)</f>
        <v/>
      </c>
      <c r="AC141" s="498" t="str">
        <f>IF(Analiza!AF$80="","",Analiza!AF$80)</f>
        <v/>
      </c>
      <c r="AD141" s="498" t="str">
        <f>IF(Analiza!AG$80="","",Analiza!AG$80)</f>
        <v/>
      </c>
      <c r="AE141" s="498" t="str">
        <f>IF(Analiza!AH$80="","",Analiza!AH$80)</f>
        <v/>
      </c>
      <c r="AF141" s="498" t="str">
        <f>IF(Analiza!AI$80="","",Analiza!AI$80)</f>
        <v/>
      </c>
      <c r="AG141" s="498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31">
        <f>SUM(D142:AG142)</f>
        <v>0</v>
      </c>
      <c r="D142" s="534"/>
      <c r="E142" s="535"/>
      <c r="F142" s="535"/>
      <c r="G142" s="535"/>
      <c r="H142" s="535"/>
      <c r="I142" s="535"/>
      <c r="J142" s="535"/>
      <c r="K142" s="535"/>
      <c r="L142" s="535"/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5"/>
      <c r="X142" s="535"/>
      <c r="Y142" s="535"/>
      <c r="Z142" s="535"/>
      <c r="AA142" s="535"/>
      <c r="AB142" s="535"/>
      <c r="AC142" s="535"/>
      <c r="AD142" s="535"/>
      <c r="AE142" s="535"/>
      <c r="AF142" s="535"/>
      <c r="AG142" s="536"/>
    </row>
    <row r="143" spans="1:36" s="70" customFormat="1">
      <c r="A143" s="85">
        <v>2</v>
      </c>
      <c r="B143" s="24" t="s">
        <v>107</v>
      </c>
      <c r="C143" s="532">
        <f>SUM(D143:AG143)</f>
        <v>0</v>
      </c>
      <c r="D143" s="537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8"/>
    </row>
    <row r="144" spans="1:36" s="70" customFormat="1" ht="12" thickBot="1">
      <c r="A144" s="85">
        <v>3</v>
      </c>
      <c r="B144" s="24" t="s">
        <v>108</v>
      </c>
      <c r="C144" s="532">
        <f>SUM(D144:AG144)</f>
        <v>0</v>
      </c>
      <c r="D144" s="539"/>
      <c r="E144" s="540"/>
      <c r="F144" s="540"/>
      <c r="G144" s="540"/>
      <c r="H144" s="540"/>
      <c r="I144" s="540"/>
      <c r="J144" s="540"/>
      <c r="K144" s="540"/>
      <c r="L144" s="540"/>
      <c r="M144" s="540"/>
      <c r="N144" s="540"/>
      <c r="O144" s="540"/>
      <c r="P144" s="540"/>
      <c r="Q144" s="540"/>
      <c r="R144" s="540"/>
      <c r="S144" s="540"/>
      <c r="T144" s="540"/>
      <c r="U144" s="540"/>
      <c r="V144" s="540"/>
      <c r="W144" s="540"/>
      <c r="X144" s="540"/>
      <c r="Y144" s="540"/>
      <c r="Z144" s="540"/>
      <c r="AA144" s="540"/>
      <c r="AB144" s="540"/>
      <c r="AC144" s="540"/>
      <c r="AD144" s="540"/>
      <c r="AE144" s="540"/>
      <c r="AF144" s="540"/>
      <c r="AG144" s="541"/>
    </row>
    <row r="145" spans="1:33" s="374" customFormat="1" ht="24" customHeight="1">
      <c r="A145" s="373" t="s">
        <v>132</v>
      </c>
      <c r="B145" s="374" t="s">
        <v>133</v>
      </c>
      <c r="D145" s="533"/>
      <c r="E145" s="533"/>
      <c r="F145" s="533"/>
      <c r="G145" s="533"/>
      <c r="H145" s="533"/>
      <c r="I145" s="533"/>
      <c r="J145" s="533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</row>
    <row r="146" spans="1:33" s="398" customFormat="1" ht="19.5" customHeight="1">
      <c r="A146" s="397" t="s">
        <v>22</v>
      </c>
      <c r="B146" s="398" t="s">
        <v>97</v>
      </c>
    </row>
    <row r="147" spans="1:33" s="8" customFormat="1">
      <c r="A147" s="652" t="s">
        <v>10</v>
      </c>
      <c r="B147" s="654" t="s">
        <v>206</v>
      </c>
      <c r="C147" s="656" t="s">
        <v>0</v>
      </c>
      <c r="D147" s="387" t="str">
        <f>IF(Analiza!G$79="","",Analiza!G$79)</f>
        <v/>
      </c>
      <c r="E147" s="387" t="str">
        <f>IF(Analiza!H$79="","",Analiza!H$79)</f>
        <v/>
      </c>
      <c r="F147" s="387" t="str">
        <f>IF(Analiza!I$79="","",Analiza!I$79)</f>
        <v/>
      </c>
      <c r="G147" s="387" t="str">
        <f>IF(Analiza!J$79="","",Analiza!J$79)</f>
        <v/>
      </c>
      <c r="H147" s="387" t="str">
        <f>IF(Analiza!K$79="","",Analiza!K$79)</f>
        <v/>
      </c>
      <c r="I147" s="387" t="str">
        <f>IF(Analiza!L$79="","",Analiza!L$79)</f>
        <v/>
      </c>
      <c r="J147" s="387" t="str">
        <f>IF(Analiza!M$79="","",Analiza!M$79)</f>
        <v/>
      </c>
      <c r="K147" s="387" t="str">
        <f>IF(Analiza!N$79="","",Analiza!N$79)</f>
        <v/>
      </c>
      <c r="L147" s="387" t="str">
        <f>IF(Analiza!O$79="","",Analiza!O$79)</f>
        <v/>
      </c>
      <c r="M147" s="387" t="str">
        <f>IF(Analiza!P$79="","",Analiza!P$79)</f>
        <v/>
      </c>
      <c r="N147" s="387" t="str">
        <f>IF(Analiza!Q$79="","",Analiza!Q$79)</f>
        <v/>
      </c>
      <c r="O147" s="387" t="str">
        <f>IF(Analiza!R$79="","",Analiza!R$79)</f>
        <v/>
      </c>
      <c r="P147" s="387" t="str">
        <f>IF(Analiza!S$79="","",Analiza!S$79)</f>
        <v/>
      </c>
      <c r="Q147" s="387" t="str">
        <f>IF(Analiza!T$79="","",Analiza!T$79)</f>
        <v/>
      </c>
      <c r="R147" s="387" t="str">
        <f>IF(Analiza!U$79="","",Analiza!U$79)</f>
        <v/>
      </c>
      <c r="S147" s="387" t="str">
        <f>IF(Analiza!V$79="","",Analiza!V$79)</f>
        <v/>
      </c>
      <c r="T147" s="387" t="str">
        <f>IF(Analiza!W$79="","",Analiza!W$79)</f>
        <v/>
      </c>
      <c r="U147" s="387" t="str">
        <f>IF(Analiza!X$79="","",Analiza!X$79)</f>
        <v/>
      </c>
      <c r="V147" s="387" t="str">
        <f>IF(Analiza!Y$79="","",Analiza!Y$79)</f>
        <v/>
      </c>
      <c r="W147" s="387" t="str">
        <f>IF(Analiza!Z$79="","",Analiza!Z$79)</f>
        <v/>
      </c>
      <c r="X147" s="387" t="str">
        <f>IF(Analiza!AA$79="","",Analiza!AA$79)</f>
        <v/>
      </c>
      <c r="Y147" s="387" t="str">
        <f>IF(Analiza!AB$79="","",Analiza!AB$79)</f>
        <v/>
      </c>
      <c r="Z147" s="387" t="str">
        <f>IF(Analiza!AC$79="","",Analiza!AC$79)</f>
        <v/>
      </c>
      <c r="AA147" s="387" t="str">
        <f>IF(Analiza!AD$79="","",Analiza!AD$79)</f>
        <v/>
      </c>
      <c r="AB147" s="387" t="str">
        <f>IF(Analiza!AE$79="","",Analiza!AE$79)</f>
        <v/>
      </c>
      <c r="AC147" s="387" t="str">
        <f>IF(Analiza!AF$79="","",Analiza!AF$79)</f>
        <v/>
      </c>
      <c r="AD147" s="387" t="str">
        <f>IF(Analiza!AG$79="","",Analiza!AG$79)</f>
        <v/>
      </c>
      <c r="AE147" s="387" t="str">
        <f>IF(Analiza!AH$79="","",Analiza!AH$79)</f>
        <v/>
      </c>
      <c r="AF147" s="387" t="str">
        <f>IF(Analiza!AI$79="","",Analiza!AI$79)</f>
        <v/>
      </c>
      <c r="AG147" s="387" t="str">
        <f>IF(Analiza!AJ$79="","",Analiza!AJ$79)</f>
        <v/>
      </c>
    </row>
    <row r="148" spans="1:33" s="8" customFormat="1" ht="12" thickBot="1">
      <c r="A148" s="653"/>
      <c r="B148" s="655"/>
      <c r="C148" s="657"/>
      <c r="D148" s="498" t="str">
        <f>IF(Analiza!G$80="","",Analiza!G$80)</f>
        <v/>
      </c>
      <c r="E148" s="498" t="str">
        <f>IF(Analiza!H$80="","",Analiza!H$80)</f>
        <v/>
      </c>
      <c r="F148" s="498" t="str">
        <f>IF(Analiza!I$80="","",Analiza!I$80)</f>
        <v/>
      </c>
      <c r="G148" s="498" t="str">
        <f>IF(Analiza!J$80="","",Analiza!J$80)</f>
        <v/>
      </c>
      <c r="H148" s="498" t="str">
        <f>IF(Analiza!K$80="","",Analiza!K$80)</f>
        <v/>
      </c>
      <c r="I148" s="498" t="str">
        <f>IF(Analiza!L$80="","",Analiza!L$80)</f>
        <v/>
      </c>
      <c r="J148" s="498" t="str">
        <f>IF(Analiza!M$80="","",Analiza!M$80)</f>
        <v/>
      </c>
      <c r="K148" s="498" t="str">
        <f>IF(Analiza!N$80="","",Analiza!N$80)</f>
        <v/>
      </c>
      <c r="L148" s="498" t="str">
        <f>IF(Analiza!O$80="","",Analiza!O$80)</f>
        <v/>
      </c>
      <c r="M148" s="498" t="str">
        <f>IF(Analiza!P$80="","",Analiza!P$80)</f>
        <v/>
      </c>
      <c r="N148" s="498" t="str">
        <f>IF(Analiza!Q$80="","",Analiza!Q$80)</f>
        <v/>
      </c>
      <c r="O148" s="498" t="str">
        <f>IF(Analiza!R$80="","",Analiza!R$80)</f>
        <v/>
      </c>
      <c r="P148" s="498" t="str">
        <f>IF(Analiza!S$80="","",Analiza!S$80)</f>
        <v/>
      </c>
      <c r="Q148" s="498" t="str">
        <f>IF(Analiza!T$80="","",Analiza!T$80)</f>
        <v/>
      </c>
      <c r="R148" s="498" t="str">
        <f>IF(Analiza!U$80="","",Analiza!U$80)</f>
        <v/>
      </c>
      <c r="S148" s="498" t="str">
        <f>IF(Analiza!V$80="","",Analiza!V$80)</f>
        <v/>
      </c>
      <c r="T148" s="498" t="str">
        <f>IF(Analiza!W$80="","",Analiza!W$80)</f>
        <v/>
      </c>
      <c r="U148" s="498" t="str">
        <f>IF(Analiza!X$80="","",Analiza!X$80)</f>
        <v/>
      </c>
      <c r="V148" s="498" t="str">
        <f>IF(Analiza!Y$80="","",Analiza!Y$80)</f>
        <v/>
      </c>
      <c r="W148" s="498" t="str">
        <f>IF(Analiza!Z$80="","",Analiza!Z$80)</f>
        <v/>
      </c>
      <c r="X148" s="498" t="str">
        <f>IF(Analiza!AA$80="","",Analiza!AA$80)</f>
        <v/>
      </c>
      <c r="Y148" s="498" t="str">
        <f>IF(Analiza!AB$80="","",Analiza!AB$80)</f>
        <v/>
      </c>
      <c r="Z148" s="498" t="str">
        <f>IF(Analiza!AC$80="","",Analiza!AC$80)</f>
        <v/>
      </c>
      <c r="AA148" s="498" t="str">
        <f>IF(Analiza!AD$80="","",Analiza!AD$80)</f>
        <v/>
      </c>
      <c r="AB148" s="498" t="str">
        <f>IF(Analiza!AE$80="","",Analiza!AE$80)</f>
        <v/>
      </c>
      <c r="AC148" s="498" t="str">
        <f>IF(Analiza!AF$80="","",Analiza!AF$80)</f>
        <v/>
      </c>
      <c r="AD148" s="498" t="str">
        <f>IF(Analiza!AG$80="","",Analiza!AG$80)</f>
        <v/>
      </c>
      <c r="AE148" s="498" t="str">
        <f>IF(Analiza!AH$80="","",Analiza!AH$80)</f>
        <v/>
      </c>
      <c r="AF148" s="498" t="str">
        <f>IF(Analiza!AI$80="","",Analiza!AI$80)</f>
        <v/>
      </c>
      <c r="AG148" s="498" t="str">
        <f>IF(Analiza!AJ$80="","",Analiza!AJ$80)</f>
        <v/>
      </c>
    </row>
    <row r="149" spans="1:33" s="69" customFormat="1">
      <c r="A149" s="81">
        <v>1</v>
      </c>
      <c r="B149" s="178" t="s">
        <v>602</v>
      </c>
      <c r="C149" s="542" t="s">
        <v>1</v>
      </c>
      <c r="D149" s="546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547"/>
      <c r="AE149" s="547"/>
      <c r="AF149" s="547"/>
      <c r="AG149" s="548"/>
    </row>
    <row r="150" spans="1:33" s="69" customFormat="1">
      <c r="A150" s="85">
        <v>2</v>
      </c>
      <c r="B150" s="111" t="s">
        <v>603</v>
      </c>
      <c r="C150" s="543" t="s">
        <v>1</v>
      </c>
      <c r="D150" s="549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50"/>
    </row>
    <row r="151" spans="1:33" s="69" customFormat="1">
      <c r="A151" s="85">
        <v>3</v>
      </c>
      <c r="B151" s="111" t="s">
        <v>604</v>
      </c>
      <c r="C151" s="543" t="s">
        <v>1</v>
      </c>
      <c r="D151" s="549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50"/>
    </row>
    <row r="152" spans="1:33" s="69" customFormat="1">
      <c r="A152" s="85">
        <v>4</v>
      </c>
      <c r="B152" s="111" t="s">
        <v>605</v>
      </c>
      <c r="C152" s="543" t="s">
        <v>1</v>
      </c>
      <c r="D152" s="549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50"/>
    </row>
    <row r="153" spans="1:33" s="69" customFormat="1">
      <c r="A153" s="85">
        <v>5</v>
      </c>
      <c r="B153" s="111" t="s">
        <v>606</v>
      </c>
      <c r="C153" s="543" t="s">
        <v>1</v>
      </c>
      <c r="D153" s="549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50"/>
    </row>
    <row r="154" spans="1:33" s="69" customFormat="1">
      <c r="A154" s="85">
        <v>6</v>
      </c>
      <c r="B154" s="111" t="s">
        <v>607</v>
      </c>
      <c r="C154" s="543" t="s">
        <v>1</v>
      </c>
      <c r="D154" s="549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50"/>
    </row>
    <row r="155" spans="1:33" s="69" customFormat="1">
      <c r="A155" s="85">
        <v>7</v>
      </c>
      <c r="B155" s="111" t="s">
        <v>608</v>
      </c>
      <c r="C155" s="543" t="s">
        <v>1</v>
      </c>
      <c r="D155" s="549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50"/>
    </row>
    <row r="156" spans="1:33" s="70" customFormat="1">
      <c r="A156" s="85">
        <v>8</v>
      </c>
      <c r="B156" s="111" t="s">
        <v>609</v>
      </c>
      <c r="C156" s="543" t="s">
        <v>1</v>
      </c>
      <c r="D156" s="549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50"/>
    </row>
    <row r="157" spans="1:33" s="112" customFormat="1" ht="12" thickBot="1">
      <c r="A157" s="261" t="s">
        <v>175</v>
      </c>
      <c r="B157" s="262" t="s">
        <v>610</v>
      </c>
      <c r="C157" s="544" t="s">
        <v>1</v>
      </c>
      <c r="D157" s="551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552"/>
      <c r="Q157" s="552"/>
      <c r="R157" s="552"/>
      <c r="S157" s="552"/>
      <c r="T157" s="552"/>
      <c r="U157" s="552"/>
      <c r="V157" s="552"/>
      <c r="W157" s="552"/>
      <c r="X157" s="552"/>
      <c r="Y157" s="552"/>
      <c r="Z157" s="552"/>
      <c r="AA157" s="552"/>
      <c r="AB157" s="552"/>
      <c r="AC157" s="552"/>
      <c r="AD157" s="552"/>
      <c r="AE157" s="552"/>
      <c r="AF157" s="552"/>
      <c r="AG157" s="553"/>
    </row>
    <row r="158" spans="1:33" s="398" customFormat="1" ht="19.5" customHeight="1">
      <c r="A158" s="397"/>
      <c r="B158" s="398" t="s">
        <v>136</v>
      </c>
      <c r="D158" s="545"/>
      <c r="E158" s="545"/>
      <c r="F158" s="545"/>
      <c r="G158" s="545"/>
      <c r="H158" s="545"/>
      <c r="I158" s="545"/>
      <c r="J158" s="545"/>
      <c r="K158" s="545"/>
      <c r="L158" s="545"/>
      <c r="M158" s="545"/>
      <c r="N158" s="545"/>
      <c r="O158" s="545"/>
      <c r="P158" s="545"/>
      <c r="Q158" s="545"/>
      <c r="R158" s="545"/>
      <c r="S158" s="545"/>
      <c r="T158" s="545"/>
      <c r="U158" s="545"/>
      <c r="V158" s="545"/>
      <c r="W158" s="545"/>
      <c r="X158" s="545"/>
      <c r="Y158" s="545"/>
      <c r="Z158" s="545"/>
      <c r="AA158" s="545"/>
      <c r="AB158" s="545"/>
      <c r="AC158" s="545"/>
      <c r="AD158" s="545"/>
      <c r="AE158" s="545"/>
      <c r="AF158" s="545"/>
      <c r="AG158" s="545"/>
    </row>
    <row r="159" spans="1:33" s="8" customFormat="1">
      <c r="A159" s="652" t="s">
        <v>10</v>
      </c>
      <c r="B159" s="654" t="s">
        <v>207</v>
      </c>
      <c r="C159" s="656" t="s">
        <v>0</v>
      </c>
      <c r="D159" s="387" t="str">
        <f>IF(Analiza!G$79="","",Analiza!G$79)</f>
        <v/>
      </c>
      <c r="E159" s="387" t="str">
        <f>IF(Analiza!H$79="","",Analiza!H$79)</f>
        <v/>
      </c>
      <c r="F159" s="387" t="str">
        <f>IF(Analiza!I$79="","",Analiza!I$79)</f>
        <v/>
      </c>
      <c r="G159" s="387" t="str">
        <f>IF(Analiza!J$79="","",Analiza!J$79)</f>
        <v/>
      </c>
      <c r="H159" s="387" t="str">
        <f>IF(Analiza!K$79="","",Analiza!K$79)</f>
        <v/>
      </c>
      <c r="I159" s="387" t="str">
        <f>IF(Analiza!L$79="","",Analiza!L$79)</f>
        <v/>
      </c>
      <c r="J159" s="387" t="str">
        <f>IF(Analiza!M$79="","",Analiza!M$79)</f>
        <v/>
      </c>
      <c r="K159" s="387" t="str">
        <f>IF(Analiza!N$79="","",Analiza!N$79)</f>
        <v/>
      </c>
      <c r="L159" s="387" t="str">
        <f>IF(Analiza!O$79="","",Analiza!O$79)</f>
        <v/>
      </c>
      <c r="M159" s="387" t="str">
        <f>IF(Analiza!P$79="","",Analiza!P$79)</f>
        <v/>
      </c>
      <c r="N159" s="387" t="str">
        <f>IF(Analiza!Q$79="","",Analiza!Q$79)</f>
        <v/>
      </c>
      <c r="O159" s="387" t="str">
        <f>IF(Analiza!R$79="","",Analiza!R$79)</f>
        <v/>
      </c>
      <c r="P159" s="387" t="str">
        <f>IF(Analiza!S$79="","",Analiza!S$79)</f>
        <v/>
      </c>
      <c r="Q159" s="387" t="str">
        <f>IF(Analiza!T$79="","",Analiza!T$79)</f>
        <v/>
      </c>
      <c r="R159" s="387" t="str">
        <f>IF(Analiza!U$79="","",Analiza!U$79)</f>
        <v/>
      </c>
      <c r="S159" s="387" t="str">
        <f>IF(Analiza!V$79="","",Analiza!V$79)</f>
        <v/>
      </c>
      <c r="T159" s="387" t="str">
        <f>IF(Analiza!W$79="","",Analiza!W$79)</f>
        <v/>
      </c>
      <c r="U159" s="387" t="str">
        <f>IF(Analiza!X$79="","",Analiza!X$79)</f>
        <v/>
      </c>
      <c r="V159" s="387" t="str">
        <f>IF(Analiza!Y$79="","",Analiza!Y$79)</f>
        <v/>
      </c>
      <c r="W159" s="387" t="str">
        <f>IF(Analiza!Z$79="","",Analiza!Z$79)</f>
        <v/>
      </c>
      <c r="X159" s="387" t="str">
        <f>IF(Analiza!AA$79="","",Analiza!AA$79)</f>
        <v/>
      </c>
      <c r="Y159" s="387" t="str">
        <f>IF(Analiza!AB$79="","",Analiza!AB$79)</f>
        <v/>
      </c>
      <c r="Z159" s="387" t="str">
        <f>IF(Analiza!AC$79="","",Analiza!AC$79)</f>
        <v/>
      </c>
      <c r="AA159" s="387" t="str">
        <f>IF(Analiza!AD$79="","",Analiza!AD$79)</f>
        <v/>
      </c>
      <c r="AB159" s="387" t="str">
        <f>IF(Analiza!AE$79="","",Analiza!AE$79)</f>
        <v/>
      </c>
      <c r="AC159" s="387" t="str">
        <f>IF(Analiza!AF$79="","",Analiza!AF$79)</f>
        <v/>
      </c>
      <c r="AD159" s="387" t="str">
        <f>IF(Analiza!AG$79="","",Analiza!AG$79)</f>
        <v/>
      </c>
      <c r="AE159" s="387" t="str">
        <f>IF(Analiza!AH$79="","",Analiza!AH$79)</f>
        <v/>
      </c>
      <c r="AF159" s="387" t="str">
        <f>IF(Analiza!AI$79="","",Analiza!AI$79)</f>
        <v/>
      </c>
      <c r="AG159" s="387" t="str">
        <f>IF(Analiza!AJ$79="","",Analiza!AJ$79)</f>
        <v/>
      </c>
    </row>
    <row r="160" spans="1:33" s="8" customFormat="1" ht="12" thickBot="1">
      <c r="A160" s="653"/>
      <c r="B160" s="655"/>
      <c r="C160" s="657"/>
      <c r="D160" s="498" t="str">
        <f>IF(Analiza!G$80="","",Analiza!G$80)</f>
        <v/>
      </c>
      <c r="E160" s="498" t="str">
        <f>IF(Analiza!H$80="","",Analiza!H$80)</f>
        <v/>
      </c>
      <c r="F160" s="498" t="str">
        <f>IF(Analiza!I$80="","",Analiza!I$80)</f>
        <v/>
      </c>
      <c r="G160" s="498" t="str">
        <f>IF(Analiza!J$80="","",Analiza!J$80)</f>
        <v/>
      </c>
      <c r="H160" s="498" t="str">
        <f>IF(Analiza!K$80="","",Analiza!K$80)</f>
        <v/>
      </c>
      <c r="I160" s="498" t="str">
        <f>IF(Analiza!L$80="","",Analiza!L$80)</f>
        <v/>
      </c>
      <c r="J160" s="498" t="str">
        <f>IF(Analiza!M$80="","",Analiza!M$80)</f>
        <v/>
      </c>
      <c r="K160" s="498" t="str">
        <f>IF(Analiza!N$80="","",Analiza!N$80)</f>
        <v/>
      </c>
      <c r="L160" s="498" t="str">
        <f>IF(Analiza!O$80="","",Analiza!O$80)</f>
        <v/>
      </c>
      <c r="M160" s="498" t="str">
        <f>IF(Analiza!P$80="","",Analiza!P$80)</f>
        <v/>
      </c>
      <c r="N160" s="498" t="str">
        <f>IF(Analiza!Q$80="","",Analiza!Q$80)</f>
        <v/>
      </c>
      <c r="O160" s="498" t="str">
        <f>IF(Analiza!R$80="","",Analiza!R$80)</f>
        <v/>
      </c>
      <c r="P160" s="498" t="str">
        <f>IF(Analiza!S$80="","",Analiza!S$80)</f>
        <v/>
      </c>
      <c r="Q160" s="498" t="str">
        <f>IF(Analiza!T$80="","",Analiza!T$80)</f>
        <v/>
      </c>
      <c r="R160" s="498" t="str">
        <f>IF(Analiza!U$80="","",Analiza!U$80)</f>
        <v/>
      </c>
      <c r="S160" s="498" t="str">
        <f>IF(Analiza!V$80="","",Analiza!V$80)</f>
        <v/>
      </c>
      <c r="T160" s="498" t="str">
        <f>IF(Analiza!W$80="","",Analiza!W$80)</f>
        <v/>
      </c>
      <c r="U160" s="498" t="str">
        <f>IF(Analiza!X$80="","",Analiza!X$80)</f>
        <v/>
      </c>
      <c r="V160" s="498" t="str">
        <f>IF(Analiza!Y$80="","",Analiza!Y$80)</f>
        <v/>
      </c>
      <c r="W160" s="498" t="str">
        <f>IF(Analiza!Z$80="","",Analiza!Z$80)</f>
        <v/>
      </c>
      <c r="X160" s="498" t="str">
        <f>IF(Analiza!AA$80="","",Analiza!AA$80)</f>
        <v/>
      </c>
      <c r="Y160" s="498" t="str">
        <f>IF(Analiza!AB$80="","",Analiza!AB$80)</f>
        <v/>
      </c>
      <c r="Z160" s="498" t="str">
        <f>IF(Analiza!AC$80="","",Analiza!AC$80)</f>
        <v/>
      </c>
      <c r="AA160" s="498" t="str">
        <f>IF(Analiza!AD$80="","",Analiza!AD$80)</f>
        <v/>
      </c>
      <c r="AB160" s="498" t="str">
        <f>IF(Analiza!AE$80="","",Analiza!AE$80)</f>
        <v/>
      </c>
      <c r="AC160" s="498" t="str">
        <f>IF(Analiza!AF$80="","",Analiza!AF$80)</f>
        <v/>
      </c>
      <c r="AD160" s="498" t="str">
        <f>IF(Analiza!AG$80="","",Analiza!AG$80)</f>
        <v/>
      </c>
      <c r="AE160" s="498" t="str">
        <f>IF(Analiza!AH$80="","",Analiza!AH$80)</f>
        <v/>
      </c>
      <c r="AF160" s="498" t="str">
        <f>IF(Analiza!AI$80="","",Analiza!AI$80)</f>
        <v/>
      </c>
      <c r="AG160" s="498" t="str">
        <f>IF(Analiza!AJ$80="","",Analiza!AJ$80)</f>
        <v/>
      </c>
    </row>
    <row r="161" spans="1:33" s="69" customFormat="1">
      <c r="A161" s="85">
        <v>2</v>
      </c>
      <c r="B161" s="111" t="s">
        <v>603</v>
      </c>
      <c r="C161" s="543" t="s">
        <v>1</v>
      </c>
      <c r="D161" s="546"/>
      <c r="E161" s="547"/>
      <c r="F161" s="547"/>
      <c r="G161" s="547"/>
      <c r="H161" s="547"/>
      <c r="I161" s="547"/>
      <c r="J161" s="547"/>
      <c r="K161" s="547"/>
      <c r="L161" s="547"/>
      <c r="M161" s="547"/>
      <c r="N161" s="547"/>
      <c r="O161" s="547"/>
      <c r="P161" s="547"/>
      <c r="Q161" s="547"/>
      <c r="R161" s="547"/>
      <c r="S161" s="547"/>
      <c r="T161" s="547"/>
      <c r="U161" s="547"/>
      <c r="V161" s="547"/>
      <c r="W161" s="547"/>
      <c r="X161" s="547"/>
      <c r="Y161" s="547"/>
      <c r="Z161" s="547"/>
      <c r="AA161" s="547"/>
      <c r="AB161" s="547"/>
      <c r="AC161" s="547"/>
      <c r="AD161" s="547"/>
      <c r="AE161" s="547"/>
      <c r="AF161" s="547"/>
      <c r="AG161" s="548"/>
    </row>
    <row r="162" spans="1:33" s="69" customFormat="1">
      <c r="A162" s="85">
        <v>3</v>
      </c>
      <c r="B162" s="111" t="s">
        <v>604</v>
      </c>
      <c r="C162" s="543" t="s">
        <v>1</v>
      </c>
      <c r="D162" s="549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50"/>
    </row>
    <row r="163" spans="1:33" s="69" customFormat="1">
      <c r="A163" s="85">
        <v>4</v>
      </c>
      <c r="B163" s="111" t="s">
        <v>605</v>
      </c>
      <c r="C163" s="543" t="s">
        <v>1</v>
      </c>
      <c r="D163" s="549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50"/>
    </row>
    <row r="164" spans="1:33" s="69" customFormat="1">
      <c r="A164" s="85">
        <v>5</v>
      </c>
      <c r="B164" s="111" t="s">
        <v>606</v>
      </c>
      <c r="C164" s="543" t="s">
        <v>1</v>
      </c>
      <c r="D164" s="549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50"/>
    </row>
    <row r="165" spans="1:33" s="69" customFormat="1">
      <c r="A165" s="85">
        <v>6</v>
      </c>
      <c r="B165" s="111" t="s">
        <v>607</v>
      </c>
      <c r="C165" s="543" t="s">
        <v>1</v>
      </c>
      <c r="D165" s="549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50"/>
    </row>
    <row r="166" spans="1:33" s="69" customFormat="1">
      <c r="A166" s="85">
        <v>7</v>
      </c>
      <c r="B166" s="111" t="s">
        <v>608</v>
      </c>
      <c r="C166" s="543" t="s">
        <v>1</v>
      </c>
      <c r="D166" s="549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50"/>
    </row>
    <row r="167" spans="1:33" s="70" customFormat="1">
      <c r="A167" s="85">
        <v>8</v>
      </c>
      <c r="B167" s="111" t="s">
        <v>609</v>
      </c>
      <c r="C167" s="543" t="s">
        <v>1</v>
      </c>
      <c r="D167" s="549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50"/>
    </row>
    <row r="168" spans="1:33" s="112" customFormat="1" ht="12" thickBot="1">
      <c r="A168" s="261" t="s">
        <v>175</v>
      </c>
      <c r="B168" s="262" t="s">
        <v>610</v>
      </c>
      <c r="C168" s="544" t="s">
        <v>1</v>
      </c>
      <c r="D168" s="551"/>
      <c r="E168" s="552"/>
      <c r="F168" s="552"/>
      <c r="G168" s="552"/>
      <c r="H168" s="552"/>
      <c r="I168" s="552"/>
      <c r="J168" s="552"/>
      <c r="K168" s="552"/>
      <c r="L168" s="552"/>
      <c r="M168" s="552"/>
      <c r="N168" s="552"/>
      <c r="O168" s="552"/>
      <c r="P168" s="552"/>
      <c r="Q168" s="552"/>
      <c r="R168" s="552"/>
      <c r="S168" s="552"/>
      <c r="T168" s="552"/>
      <c r="U168" s="552"/>
      <c r="V168" s="552"/>
      <c r="W168" s="552"/>
      <c r="X168" s="552"/>
      <c r="Y168" s="552"/>
      <c r="Z168" s="552"/>
      <c r="AA168" s="552"/>
      <c r="AB168" s="552"/>
      <c r="AC168" s="552"/>
      <c r="AD168" s="552"/>
      <c r="AE168" s="552"/>
      <c r="AF168" s="552"/>
      <c r="AG168" s="553"/>
    </row>
    <row r="169" spans="1:33" s="374" customFormat="1" ht="24" customHeight="1">
      <c r="A169" s="373" t="s">
        <v>138</v>
      </c>
      <c r="B169" s="374" t="s">
        <v>139</v>
      </c>
      <c r="H169" s="402"/>
    </row>
    <row r="170" spans="1:33" s="404" customFormat="1" ht="18" customHeight="1">
      <c r="A170" s="403" t="s">
        <v>209</v>
      </c>
      <c r="B170" s="404" t="s">
        <v>210</v>
      </c>
      <c r="H170" s="405"/>
    </row>
    <row r="171" spans="1:33" s="80" customFormat="1" ht="19.5" customHeight="1">
      <c r="A171" s="79"/>
      <c r="B171" s="80" t="s">
        <v>140</v>
      </c>
    </row>
    <row r="172" spans="1:33" s="8" customFormat="1">
      <c r="A172" s="652" t="s">
        <v>10</v>
      </c>
      <c r="B172" s="654" t="s">
        <v>204</v>
      </c>
      <c r="C172" s="656" t="s">
        <v>0</v>
      </c>
      <c r="D172" s="36" t="str">
        <f>IF(Analiza!G$79="","",Analiza!G$79)</f>
        <v/>
      </c>
      <c r="E172" s="36" t="str">
        <f>IF(Analiza!H$79="","",Analiza!H$79)</f>
        <v/>
      </c>
      <c r="F172" s="36" t="str">
        <f>IF(Analiza!I$79="","",Analiza!I$79)</f>
        <v/>
      </c>
      <c r="G172" s="36" t="str">
        <f>IF(Analiza!J$79="","",Analiza!J$79)</f>
        <v/>
      </c>
      <c r="H172" s="36" t="str">
        <f>IF(Analiza!K$79="","",Analiza!K$79)</f>
        <v/>
      </c>
      <c r="I172" s="36" t="str">
        <f>IF(Analiza!L$79="","",Analiza!L$79)</f>
        <v/>
      </c>
      <c r="J172" s="36" t="str">
        <f>IF(Analiza!M$79="","",Analiza!M$79)</f>
        <v/>
      </c>
      <c r="K172" s="36" t="str">
        <f>IF(Analiza!N$79="","",Analiza!N$79)</f>
        <v/>
      </c>
      <c r="L172" s="36" t="str">
        <f>IF(Analiza!O$79="","",Analiza!O$79)</f>
        <v/>
      </c>
      <c r="M172" s="36" t="str">
        <f>IF(Analiza!P$79="","",Analiza!P$79)</f>
        <v/>
      </c>
      <c r="N172" s="36" t="str">
        <f>IF(Analiza!Q$79="","",Analiza!Q$79)</f>
        <v/>
      </c>
      <c r="O172" s="36" t="str">
        <f>IF(Analiza!R$79="","",Analiza!R$79)</f>
        <v/>
      </c>
      <c r="P172" s="36" t="str">
        <f>IF(Analiza!S$79="","",Analiza!S$79)</f>
        <v/>
      </c>
      <c r="Q172" s="36" t="str">
        <f>IF(Analiza!T$79="","",Analiza!T$79)</f>
        <v/>
      </c>
      <c r="R172" s="36" t="str">
        <f>IF(Analiza!U$79="","",Analiza!U$79)</f>
        <v/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53"/>
      <c r="B173" s="658"/>
      <c r="C173" s="659"/>
      <c r="D173" s="554" t="str">
        <f>IF(Analiza!G$80="","",Analiza!G$80)</f>
        <v/>
      </c>
      <c r="E173" s="554" t="str">
        <f>IF(Analiza!H$80="","",Analiza!H$80)</f>
        <v/>
      </c>
      <c r="F173" s="554" t="str">
        <f>IF(Analiza!I$80="","",Analiza!I$80)</f>
        <v/>
      </c>
      <c r="G173" s="554" t="str">
        <f>IF(Analiza!J$80="","",Analiza!J$80)</f>
        <v/>
      </c>
      <c r="H173" s="554" t="str">
        <f>IF(Analiza!K$80="","",Analiza!K$80)</f>
        <v/>
      </c>
      <c r="I173" s="554" t="str">
        <f>IF(Analiza!L$80="","",Analiza!L$80)</f>
        <v/>
      </c>
      <c r="J173" s="554" t="str">
        <f>IF(Analiza!M$80="","",Analiza!M$80)</f>
        <v/>
      </c>
      <c r="K173" s="554" t="str">
        <f>IF(Analiza!N$80="","",Analiza!N$80)</f>
        <v/>
      </c>
      <c r="L173" s="554" t="str">
        <f>IF(Analiza!O$80="","",Analiza!O$80)</f>
        <v/>
      </c>
      <c r="M173" s="554" t="str">
        <f>IF(Analiza!P$80="","",Analiza!P$80)</f>
        <v/>
      </c>
      <c r="N173" s="554" t="str">
        <f>IF(Analiza!Q$80="","",Analiza!Q$80)</f>
        <v/>
      </c>
      <c r="O173" s="554" t="str">
        <f>IF(Analiza!R$80="","",Analiza!R$80)</f>
        <v/>
      </c>
      <c r="P173" s="554" t="str">
        <f>IF(Analiza!S$80="","",Analiza!S$80)</f>
        <v/>
      </c>
      <c r="Q173" s="554" t="str">
        <f>IF(Analiza!T$80="","",Analiza!T$80)</f>
        <v/>
      </c>
      <c r="R173" s="554" t="str">
        <f>IF(Analiza!U$80="","",Analiza!U$80)</f>
        <v/>
      </c>
      <c r="S173" s="554" t="str">
        <f>IF(Analiza!V$80="","",Analiza!V$80)</f>
        <v/>
      </c>
      <c r="T173" s="554" t="str">
        <f>IF(Analiza!W$80="","",Analiza!W$80)</f>
        <v/>
      </c>
      <c r="U173" s="554" t="str">
        <f>IF(Analiza!X$80="","",Analiza!X$80)</f>
        <v/>
      </c>
      <c r="V173" s="554" t="str">
        <f>IF(Analiza!Y$80="","",Analiza!Y$80)</f>
        <v/>
      </c>
      <c r="W173" s="554" t="str">
        <f>IF(Analiza!Z$80="","",Analiza!Z$80)</f>
        <v/>
      </c>
      <c r="X173" s="554" t="str">
        <f>IF(Analiza!AA$80="","",Analiza!AA$80)</f>
        <v/>
      </c>
      <c r="Y173" s="554" t="str">
        <f>IF(Analiza!AB$80="","",Analiza!AB$80)</f>
        <v/>
      </c>
      <c r="Z173" s="554" t="str">
        <f>IF(Analiza!AC$80="","",Analiza!AC$80)</f>
        <v/>
      </c>
      <c r="AA173" s="554" t="str">
        <f>IF(Analiza!AD$80="","",Analiza!AD$80)</f>
        <v/>
      </c>
      <c r="AB173" s="554" t="str">
        <f>IF(Analiza!AE$80="","",Analiza!AE$80)</f>
        <v/>
      </c>
      <c r="AC173" s="554" t="str">
        <f>IF(Analiza!AF$80="","",Analiza!AF$80)</f>
        <v/>
      </c>
      <c r="AD173" s="554" t="str">
        <f>IF(Analiza!AG$80="","",Analiza!AG$80)</f>
        <v/>
      </c>
      <c r="AE173" s="554" t="str">
        <f>IF(Analiza!AH$80="","",Analiza!AH$80)</f>
        <v/>
      </c>
      <c r="AF173" s="554" t="str">
        <f>IF(Analiza!AI$80="","",Analiza!AI$80)</f>
        <v/>
      </c>
      <c r="AG173" s="554" t="str">
        <f>IF(Analiza!AJ$80="","",Analiza!AJ$80)</f>
        <v/>
      </c>
    </row>
    <row r="174" spans="1:33" s="69" customFormat="1">
      <c r="A174" s="485" t="str">
        <f>IF(B174="","",1)</f>
        <v/>
      </c>
      <c r="B174" s="488"/>
      <c r="C174" s="555"/>
      <c r="D174" s="547"/>
      <c r="E174" s="547"/>
      <c r="F174" s="547"/>
      <c r="G174" s="547"/>
      <c r="H174" s="547"/>
      <c r="I174" s="547"/>
      <c r="J174" s="547"/>
      <c r="K174" s="547"/>
      <c r="L174" s="547"/>
      <c r="M174" s="547"/>
      <c r="N174" s="547"/>
      <c r="O174" s="547"/>
      <c r="P174" s="547"/>
      <c r="Q174" s="547"/>
      <c r="R174" s="547"/>
      <c r="S174" s="547"/>
      <c r="T174" s="547"/>
      <c r="U174" s="547"/>
      <c r="V174" s="547"/>
      <c r="W174" s="547"/>
      <c r="X174" s="547"/>
      <c r="Y174" s="547"/>
      <c r="Z174" s="547"/>
      <c r="AA174" s="547"/>
      <c r="AB174" s="547"/>
      <c r="AC174" s="547"/>
      <c r="AD174" s="547"/>
      <c r="AE174" s="547"/>
      <c r="AF174" s="547"/>
      <c r="AG174" s="548"/>
    </row>
    <row r="175" spans="1:33" s="69" customFormat="1">
      <c r="A175" s="486" t="str">
        <f>IF(B175="","",A174+1)</f>
        <v/>
      </c>
      <c r="B175" s="491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50"/>
    </row>
    <row r="176" spans="1:33" s="69" customFormat="1">
      <c r="A176" s="486" t="str">
        <f t="shared" ref="A176:A183" si="14">IF(B176="","",A175+1)</f>
        <v/>
      </c>
      <c r="B176" s="491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50"/>
    </row>
    <row r="177" spans="1:33" s="69" customFormat="1">
      <c r="A177" s="486" t="str">
        <f t="shared" si="14"/>
        <v/>
      </c>
      <c r="B177" s="491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50"/>
    </row>
    <row r="178" spans="1:33" s="69" customFormat="1">
      <c r="A178" s="486" t="str">
        <f t="shared" si="14"/>
        <v/>
      </c>
      <c r="B178" s="491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50"/>
    </row>
    <row r="179" spans="1:33" s="69" customFormat="1">
      <c r="A179" s="486" t="str">
        <f t="shared" si="14"/>
        <v/>
      </c>
      <c r="B179" s="491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50"/>
    </row>
    <row r="180" spans="1:33" s="69" customFormat="1">
      <c r="A180" s="486" t="str">
        <f t="shared" si="14"/>
        <v/>
      </c>
      <c r="B180" s="491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50"/>
    </row>
    <row r="181" spans="1:33" s="69" customFormat="1">
      <c r="A181" s="486" t="str">
        <f t="shared" si="14"/>
        <v/>
      </c>
      <c r="B181" s="491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50"/>
    </row>
    <row r="182" spans="1:33" s="69" customFormat="1">
      <c r="A182" s="486" t="str">
        <f t="shared" si="14"/>
        <v/>
      </c>
      <c r="B182" s="491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50"/>
    </row>
    <row r="183" spans="1:33" s="69" customFormat="1" ht="12" thickBot="1">
      <c r="A183" s="487" t="str">
        <f t="shared" si="14"/>
        <v/>
      </c>
      <c r="B183" s="492"/>
      <c r="C183" s="556"/>
      <c r="D183" s="557"/>
      <c r="E183" s="557"/>
      <c r="F183" s="557"/>
      <c r="G183" s="557"/>
      <c r="H183" s="557"/>
      <c r="I183" s="557"/>
      <c r="J183" s="557"/>
      <c r="K183" s="557"/>
      <c r="L183" s="557"/>
      <c r="M183" s="557"/>
      <c r="N183" s="557"/>
      <c r="O183" s="557"/>
      <c r="P183" s="557"/>
      <c r="Q183" s="557"/>
      <c r="R183" s="557"/>
      <c r="S183" s="557"/>
      <c r="T183" s="557"/>
      <c r="U183" s="557"/>
      <c r="V183" s="557"/>
      <c r="W183" s="557"/>
      <c r="X183" s="557"/>
      <c r="Y183" s="557"/>
      <c r="Z183" s="557"/>
      <c r="AA183" s="557"/>
      <c r="AB183" s="557"/>
      <c r="AC183" s="557"/>
      <c r="AD183" s="557"/>
      <c r="AE183" s="557"/>
      <c r="AF183" s="557"/>
      <c r="AG183" s="558"/>
    </row>
    <row r="184" spans="1:33" s="80" customFormat="1" ht="19.5" customHeight="1">
      <c r="A184" s="79"/>
      <c r="B184" s="80" t="s">
        <v>141</v>
      </c>
    </row>
    <row r="185" spans="1:33" s="8" customFormat="1">
      <c r="A185" s="652" t="s">
        <v>10</v>
      </c>
      <c r="B185" s="654" t="s">
        <v>213</v>
      </c>
      <c r="C185" s="656" t="s">
        <v>0</v>
      </c>
      <c r="D185" s="36" t="str">
        <f>IF(Analiza!G$79="","",Analiza!G$79)</f>
        <v/>
      </c>
      <c r="E185" s="36" t="str">
        <f>IF(Analiza!H$79="","",Analiza!H$79)</f>
        <v/>
      </c>
      <c r="F185" s="36" t="str">
        <f>IF(Analiza!I$79="","",Analiza!I$79)</f>
        <v/>
      </c>
      <c r="G185" s="36" t="str">
        <f>IF(Analiza!J$79="","",Analiza!J$79)</f>
        <v/>
      </c>
      <c r="H185" s="36" t="str">
        <f>IF(Analiza!K$79="","",Analiza!K$79)</f>
        <v/>
      </c>
      <c r="I185" s="36" t="str">
        <f>IF(Analiza!L$79="","",Analiza!L$79)</f>
        <v/>
      </c>
      <c r="J185" s="36" t="str">
        <f>IF(Analiza!M$79="","",Analiza!M$79)</f>
        <v/>
      </c>
      <c r="K185" s="36" t="str">
        <f>IF(Analiza!N$79="","",Analiza!N$79)</f>
        <v/>
      </c>
      <c r="L185" s="36" t="str">
        <f>IF(Analiza!O$79="","",Analiza!O$79)</f>
        <v/>
      </c>
      <c r="M185" s="36" t="str">
        <f>IF(Analiza!P$79="","",Analiza!P$79)</f>
        <v/>
      </c>
      <c r="N185" s="36" t="str">
        <f>IF(Analiza!Q$79="","",Analiza!Q$79)</f>
        <v/>
      </c>
      <c r="O185" s="36" t="str">
        <f>IF(Analiza!R$79="","",Analiza!R$79)</f>
        <v/>
      </c>
      <c r="P185" s="36" t="str">
        <f>IF(Analiza!S$79="","",Analiza!S$79)</f>
        <v/>
      </c>
      <c r="Q185" s="36" t="str">
        <f>IF(Analiza!T$79="","",Analiza!T$79)</f>
        <v/>
      </c>
      <c r="R185" s="36" t="str">
        <f>IF(Analiza!U$79="","",Analiza!U$79)</f>
        <v/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53"/>
      <c r="B186" s="655"/>
      <c r="C186" s="657"/>
      <c r="D186" s="554" t="str">
        <f>IF(Analiza!G$80="","",Analiza!G$80)</f>
        <v/>
      </c>
      <c r="E186" s="554" t="str">
        <f>IF(Analiza!H$80="","",Analiza!H$80)</f>
        <v/>
      </c>
      <c r="F186" s="554" t="str">
        <f>IF(Analiza!I$80="","",Analiza!I$80)</f>
        <v/>
      </c>
      <c r="G186" s="554" t="str">
        <f>IF(Analiza!J$80="","",Analiza!J$80)</f>
        <v/>
      </c>
      <c r="H186" s="554" t="str">
        <f>IF(Analiza!K$80="","",Analiza!K$80)</f>
        <v/>
      </c>
      <c r="I186" s="554" t="str">
        <f>IF(Analiza!L$80="","",Analiza!L$80)</f>
        <v/>
      </c>
      <c r="J186" s="554" t="str">
        <f>IF(Analiza!M$80="","",Analiza!M$80)</f>
        <v/>
      </c>
      <c r="K186" s="554" t="str">
        <f>IF(Analiza!N$80="","",Analiza!N$80)</f>
        <v/>
      </c>
      <c r="L186" s="554" t="str">
        <f>IF(Analiza!O$80="","",Analiza!O$80)</f>
        <v/>
      </c>
      <c r="M186" s="554" t="str">
        <f>IF(Analiza!P$80="","",Analiza!P$80)</f>
        <v/>
      </c>
      <c r="N186" s="554" t="str">
        <f>IF(Analiza!Q$80="","",Analiza!Q$80)</f>
        <v/>
      </c>
      <c r="O186" s="554" t="str">
        <f>IF(Analiza!R$80="","",Analiza!R$80)</f>
        <v/>
      </c>
      <c r="P186" s="554" t="str">
        <f>IF(Analiza!S$80="","",Analiza!S$80)</f>
        <v/>
      </c>
      <c r="Q186" s="554" t="str">
        <f>IF(Analiza!T$80="","",Analiza!T$80)</f>
        <v/>
      </c>
      <c r="R186" s="554" t="str">
        <f>IF(Analiza!U$80="","",Analiza!U$80)</f>
        <v/>
      </c>
      <c r="S186" s="554" t="str">
        <f>IF(Analiza!V$80="","",Analiza!V$80)</f>
        <v/>
      </c>
      <c r="T186" s="554" t="str">
        <f>IF(Analiza!W$80="","",Analiza!W$80)</f>
        <v/>
      </c>
      <c r="U186" s="554" t="str">
        <f>IF(Analiza!X$80="","",Analiza!X$80)</f>
        <v/>
      </c>
      <c r="V186" s="554" t="str">
        <f>IF(Analiza!Y$80="","",Analiza!Y$80)</f>
        <v/>
      </c>
      <c r="W186" s="554" t="str">
        <f>IF(Analiza!Z$80="","",Analiza!Z$80)</f>
        <v/>
      </c>
      <c r="X186" s="554" t="str">
        <f>IF(Analiza!AA$80="","",Analiza!AA$80)</f>
        <v/>
      </c>
      <c r="Y186" s="554" t="str">
        <f>IF(Analiza!AB$80="","",Analiza!AB$80)</f>
        <v/>
      </c>
      <c r="Z186" s="554" t="str">
        <f>IF(Analiza!AC$80="","",Analiza!AC$80)</f>
        <v/>
      </c>
      <c r="AA186" s="554" t="str">
        <f>IF(Analiza!AD$80="","",Analiza!AD$80)</f>
        <v/>
      </c>
      <c r="AB186" s="554" t="str">
        <f>IF(Analiza!AE$80="","",Analiza!AE$80)</f>
        <v/>
      </c>
      <c r="AC186" s="554" t="str">
        <f>IF(Analiza!AF$80="","",Analiza!AF$80)</f>
        <v/>
      </c>
      <c r="AD186" s="554" t="str">
        <f>IF(Analiza!AG$80="","",Analiza!AG$80)</f>
        <v/>
      </c>
      <c r="AE186" s="554" t="str">
        <f>IF(Analiza!AH$80="","",Analiza!AH$80)</f>
        <v/>
      </c>
      <c r="AF186" s="554" t="str">
        <f>IF(Analiza!AI$80="","",Analiza!AI$80)</f>
        <v/>
      </c>
      <c r="AG186" s="554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9" t="str">
        <f t="shared" si="15"/>
        <v/>
      </c>
      <c r="D187" s="546"/>
      <c r="E187" s="547"/>
      <c r="F187" s="547"/>
      <c r="G187" s="547"/>
      <c r="H187" s="547"/>
      <c r="I187" s="547"/>
      <c r="J187" s="547"/>
      <c r="K187" s="547"/>
      <c r="L187" s="547"/>
      <c r="M187" s="547"/>
      <c r="N187" s="547"/>
      <c r="O187" s="547"/>
      <c r="P187" s="547"/>
      <c r="Q187" s="547"/>
      <c r="R187" s="547"/>
      <c r="S187" s="547"/>
      <c r="T187" s="547"/>
      <c r="U187" s="547"/>
      <c r="V187" s="547"/>
      <c r="W187" s="547"/>
      <c r="X187" s="547"/>
      <c r="Y187" s="547"/>
      <c r="Z187" s="547"/>
      <c r="AA187" s="547"/>
      <c r="AB187" s="547"/>
      <c r="AC187" s="547"/>
      <c r="AD187" s="547"/>
      <c r="AE187" s="547"/>
      <c r="AF187" s="547"/>
      <c r="AG187" s="548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60" t="str">
        <f t="shared" si="16"/>
        <v/>
      </c>
      <c r="D188" s="549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50"/>
    </row>
    <row r="189" spans="1:33" s="69" customFormat="1">
      <c r="A189" s="94" t="str">
        <f t="shared" si="16"/>
        <v/>
      </c>
      <c r="B189" s="204" t="str">
        <f t="shared" si="16"/>
        <v/>
      </c>
      <c r="C189" s="560" t="str">
        <f t="shared" si="16"/>
        <v/>
      </c>
      <c r="D189" s="549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50"/>
    </row>
    <row r="190" spans="1:33" s="69" customFormat="1">
      <c r="A190" s="94" t="str">
        <f t="shared" si="16"/>
        <v/>
      </c>
      <c r="B190" s="204" t="str">
        <f t="shared" si="16"/>
        <v/>
      </c>
      <c r="C190" s="560" t="str">
        <f t="shared" si="16"/>
        <v/>
      </c>
      <c r="D190" s="549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50"/>
    </row>
    <row r="191" spans="1:33" s="69" customFormat="1">
      <c r="A191" s="94" t="str">
        <f t="shared" si="16"/>
        <v/>
      </c>
      <c r="B191" s="204" t="str">
        <f t="shared" si="16"/>
        <v/>
      </c>
      <c r="C191" s="560" t="str">
        <f t="shared" si="16"/>
        <v/>
      </c>
      <c r="D191" s="549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50"/>
    </row>
    <row r="192" spans="1:33" s="69" customFormat="1">
      <c r="A192" s="94" t="str">
        <f t="shared" si="16"/>
        <v/>
      </c>
      <c r="B192" s="204" t="str">
        <f t="shared" si="16"/>
        <v/>
      </c>
      <c r="C192" s="560" t="str">
        <f t="shared" si="16"/>
        <v/>
      </c>
      <c r="D192" s="549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50"/>
    </row>
    <row r="193" spans="1:40" s="69" customFormat="1">
      <c r="A193" s="94" t="str">
        <f t="shared" si="16"/>
        <v/>
      </c>
      <c r="B193" s="204" t="str">
        <f t="shared" si="16"/>
        <v/>
      </c>
      <c r="C193" s="560" t="str">
        <f t="shared" si="16"/>
        <v/>
      </c>
      <c r="D193" s="549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50"/>
    </row>
    <row r="194" spans="1:40" s="69" customFormat="1">
      <c r="A194" s="94" t="str">
        <f t="shared" si="16"/>
        <v/>
      </c>
      <c r="B194" s="204" t="str">
        <f t="shared" si="16"/>
        <v/>
      </c>
      <c r="C194" s="560" t="str">
        <f t="shared" si="16"/>
        <v/>
      </c>
      <c r="D194" s="549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50"/>
    </row>
    <row r="195" spans="1:40" s="69" customFormat="1">
      <c r="A195" s="94" t="str">
        <f t="shared" si="16"/>
        <v/>
      </c>
      <c r="B195" s="204" t="str">
        <f t="shared" si="16"/>
        <v/>
      </c>
      <c r="C195" s="560" t="str">
        <f t="shared" si="16"/>
        <v/>
      </c>
      <c r="D195" s="549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50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60" t="str">
        <f t="shared" si="16"/>
        <v/>
      </c>
      <c r="D196" s="563"/>
      <c r="E196" s="557"/>
      <c r="F196" s="557"/>
      <c r="G196" s="557"/>
      <c r="H196" s="557"/>
      <c r="I196" s="557"/>
      <c r="J196" s="557"/>
      <c r="K196" s="557"/>
      <c r="L196" s="557"/>
      <c r="M196" s="557"/>
      <c r="N196" s="557"/>
      <c r="O196" s="557"/>
      <c r="P196" s="557"/>
      <c r="Q196" s="557"/>
      <c r="R196" s="557"/>
      <c r="S196" s="557"/>
      <c r="T196" s="557"/>
      <c r="U196" s="557"/>
      <c r="V196" s="557"/>
      <c r="W196" s="557"/>
      <c r="X196" s="557"/>
      <c r="Y196" s="557"/>
      <c r="Z196" s="557"/>
      <c r="AA196" s="557"/>
      <c r="AB196" s="557"/>
      <c r="AC196" s="557"/>
      <c r="AD196" s="557"/>
      <c r="AE196" s="557"/>
      <c r="AF196" s="557"/>
      <c r="AG196" s="558"/>
    </row>
    <row r="197" spans="1:40" s="404" customFormat="1" ht="18" customHeight="1">
      <c r="A197" s="403" t="s">
        <v>211</v>
      </c>
      <c r="B197" s="404" t="s">
        <v>212</v>
      </c>
      <c r="D197" s="561"/>
      <c r="E197" s="561"/>
      <c r="F197" s="561"/>
      <c r="G197" s="561"/>
      <c r="H197" s="562"/>
      <c r="I197" s="561"/>
      <c r="J197" s="561"/>
      <c r="K197" s="561"/>
      <c r="L197" s="561"/>
      <c r="M197" s="561"/>
      <c r="N197" s="561"/>
      <c r="O197" s="561"/>
      <c r="P197" s="561"/>
      <c r="Q197" s="561"/>
      <c r="R197" s="561"/>
      <c r="S197" s="561"/>
      <c r="T197" s="561"/>
      <c r="U197" s="561"/>
      <c r="V197" s="561"/>
      <c r="W197" s="561"/>
      <c r="X197" s="561"/>
      <c r="Y197" s="561"/>
      <c r="Z197" s="561"/>
      <c r="AA197" s="561"/>
      <c r="AB197" s="561"/>
      <c r="AC197" s="561"/>
      <c r="AD197" s="561"/>
      <c r="AE197" s="561"/>
      <c r="AF197" s="561"/>
      <c r="AG197" s="561"/>
    </row>
    <row r="198" spans="1:40" s="407" customFormat="1" ht="19.5" customHeight="1">
      <c r="A198" s="406"/>
      <c r="B198" s="407" t="s">
        <v>142</v>
      </c>
    </row>
    <row r="199" spans="1:40" s="8" customFormat="1" ht="11.25" customHeight="1">
      <c r="A199" s="652" t="s">
        <v>22</v>
      </c>
      <c r="B199" s="654" t="s">
        <v>620</v>
      </c>
      <c r="C199" s="656" t="s">
        <v>0</v>
      </c>
      <c r="D199" s="656" t="s">
        <v>61</v>
      </c>
      <c r="E199" s="36" t="str">
        <f>IF(Analiza!G$79="","",Analiza!G$79)</f>
        <v/>
      </c>
      <c r="F199" s="36" t="str">
        <f>IF(Analiza!H$79="","",Analiza!H$79)</f>
        <v/>
      </c>
      <c r="G199" s="36" t="str">
        <f>IF(Analiza!I$79="","",Analiza!I$79)</f>
        <v/>
      </c>
      <c r="H199" s="36" t="str">
        <f>IF(Analiza!J$79="","",Analiza!J$79)</f>
        <v/>
      </c>
      <c r="I199" s="36" t="str">
        <f>IF(Analiza!K$79="","",Analiza!K$79)</f>
        <v/>
      </c>
      <c r="J199" s="36" t="str">
        <f>IF(Analiza!L$79="","",Analiza!L$79)</f>
        <v/>
      </c>
      <c r="K199" s="36" t="str">
        <f>IF(Analiza!M$79="","",Analiza!M$79)</f>
        <v/>
      </c>
      <c r="L199" s="36" t="str">
        <f>IF(Analiza!N$79="","",Analiza!N$79)</f>
        <v/>
      </c>
      <c r="M199" s="36" t="str">
        <f>IF(Analiza!O$79="","",Analiza!O$79)</f>
        <v/>
      </c>
      <c r="N199" s="36" t="str">
        <f>IF(Analiza!P$79="","",Analiza!P$79)</f>
        <v/>
      </c>
      <c r="O199" s="36" t="str">
        <f>IF(Analiza!Q$79="","",Analiza!Q$79)</f>
        <v/>
      </c>
      <c r="P199" s="36" t="str">
        <f>IF(Analiza!R$79="","",Analiza!R$79)</f>
        <v/>
      </c>
      <c r="Q199" s="36" t="str">
        <f>IF(Analiza!S$79="","",Analiza!S$79)</f>
        <v/>
      </c>
      <c r="R199" s="36" t="str">
        <f>IF(Analiza!T$79="","",Analiza!T$79)</f>
        <v/>
      </c>
      <c r="S199" s="36" t="str">
        <f>IF(Analiza!U$79="","",Analiza!U$79)</f>
        <v/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60"/>
      <c r="B200" s="655"/>
      <c r="C200" s="661"/>
      <c r="D200" s="662"/>
      <c r="E200" s="554" t="str">
        <f>IF(Analiza!G$80="","",Analiza!G$80)</f>
        <v/>
      </c>
      <c r="F200" s="554" t="str">
        <f>IF(Analiza!H$80="","",Analiza!H$80)</f>
        <v/>
      </c>
      <c r="G200" s="554" t="str">
        <f>IF(Analiza!I$80="","",Analiza!I$80)</f>
        <v/>
      </c>
      <c r="H200" s="554" t="str">
        <f>IF(Analiza!J$80="","",Analiza!J$80)</f>
        <v/>
      </c>
      <c r="I200" s="554" t="str">
        <f>IF(Analiza!K$80="","",Analiza!K$80)</f>
        <v/>
      </c>
      <c r="J200" s="554" t="str">
        <f>IF(Analiza!L$80="","",Analiza!L$80)</f>
        <v/>
      </c>
      <c r="K200" s="554" t="str">
        <f>IF(Analiza!M$80="","",Analiza!M$80)</f>
        <v/>
      </c>
      <c r="L200" s="554" t="str">
        <f>IF(Analiza!N$80="","",Analiza!N$80)</f>
        <v/>
      </c>
      <c r="M200" s="554" t="str">
        <f>IF(Analiza!O$80="","",Analiza!O$80)</f>
        <v/>
      </c>
      <c r="N200" s="554" t="str">
        <f>IF(Analiza!P$80="","",Analiza!P$80)</f>
        <v/>
      </c>
      <c r="O200" s="554" t="str">
        <f>IF(Analiza!Q$80="","",Analiza!Q$80)</f>
        <v/>
      </c>
      <c r="P200" s="554" t="str">
        <f>IF(Analiza!R$80="","",Analiza!R$80)</f>
        <v/>
      </c>
      <c r="Q200" s="554" t="str">
        <f>IF(Analiza!S$80="","",Analiza!S$80)</f>
        <v/>
      </c>
      <c r="R200" s="554" t="str">
        <f>IF(Analiza!T$80="","",Analiza!T$80)</f>
        <v/>
      </c>
      <c r="S200" s="554" t="str">
        <f>IF(Analiza!U$80="","",Analiza!U$80)</f>
        <v/>
      </c>
      <c r="T200" s="554" t="str">
        <f>IF(Analiza!V$80="","",Analiza!V$80)</f>
        <v/>
      </c>
      <c r="U200" s="554" t="str">
        <f>IF(Analiza!W$80="","",Analiza!W$80)</f>
        <v/>
      </c>
      <c r="V200" s="554" t="str">
        <f>IF(Analiza!X$80="","",Analiza!X$80)</f>
        <v/>
      </c>
      <c r="W200" s="554" t="str">
        <f>IF(Analiza!Y$80="","",Analiza!Y$80)</f>
        <v/>
      </c>
      <c r="X200" s="554" t="str">
        <f>IF(Analiza!Z$80="","",Analiza!Z$80)</f>
        <v/>
      </c>
      <c r="Y200" s="554" t="str">
        <f>IF(Analiza!AA$80="","",Analiza!AA$80)</f>
        <v/>
      </c>
      <c r="Z200" s="554" t="str">
        <f>IF(Analiza!AB$80="","",Analiza!AB$80)</f>
        <v/>
      </c>
      <c r="AA200" s="554" t="str">
        <f>IF(Analiza!AC$80="","",Analiza!AC$80)</f>
        <v/>
      </c>
      <c r="AB200" s="554" t="str">
        <f>IF(Analiza!AD$80="","",Analiza!AD$80)</f>
        <v/>
      </c>
      <c r="AC200" s="554" t="str">
        <f>IF(Analiza!AE$80="","",Analiza!AE$80)</f>
        <v/>
      </c>
      <c r="AD200" s="554" t="str">
        <f>IF(Analiza!AF$80="","",Analiza!AF$80)</f>
        <v/>
      </c>
      <c r="AE200" s="554" t="str">
        <f>IF(Analiza!AG$80="","",Analiza!AG$80)</f>
        <v/>
      </c>
      <c r="AF200" s="554" t="str">
        <f>IF(Analiza!AH$80="","",Analiza!AH$80)</f>
        <v/>
      </c>
      <c r="AG200" s="554" t="str">
        <f>IF(Analiza!AI$80="","",Analiza!AI$80)</f>
        <v/>
      </c>
      <c r="AH200" s="554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9" t="str">
        <f>IF(C187="","",CONCATENATE("zł/",C187))</f>
        <v/>
      </c>
      <c r="D201" s="565"/>
      <c r="E201" s="547"/>
      <c r="F201" s="547"/>
      <c r="G201" s="547"/>
      <c r="H201" s="547"/>
      <c r="I201" s="547"/>
      <c r="J201" s="547"/>
      <c r="K201" s="547"/>
      <c r="L201" s="547"/>
      <c r="M201" s="547"/>
      <c r="N201" s="547"/>
      <c r="O201" s="547"/>
      <c r="P201" s="547"/>
      <c r="Q201" s="547"/>
      <c r="R201" s="547"/>
      <c r="S201" s="547"/>
      <c r="T201" s="547"/>
      <c r="U201" s="547"/>
      <c r="V201" s="547"/>
      <c r="W201" s="547"/>
      <c r="X201" s="547"/>
      <c r="Y201" s="547"/>
      <c r="Z201" s="547"/>
      <c r="AA201" s="547"/>
      <c r="AB201" s="547"/>
      <c r="AC201" s="547"/>
      <c r="AD201" s="547"/>
      <c r="AE201" s="547"/>
      <c r="AF201" s="547"/>
      <c r="AG201" s="547"/>
      <c r="AH201" s="548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60" t="str">
        <f t="shared" ref="C202:C210" si="18">IF(C188="","",CONCATENATE("zł/",C188))</f>
        <v/>
      </c>
      <c r="D202" s="566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50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60" t="str">
        <f t="shared" si="18"/>
        <v/>
      </c>
      <c r="D203" s="566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50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60" t="str">
        <f t="shared" si="18"/>
        <v/>
      </c>
      <c r="D204" s="566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50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60" t="str">
        <f t="shared" si="18"/>
        <v/>
      </c>
      <c r="D205" s="566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50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60" t="str">
        <f t="shared" si="18"/>
        <v/>
      </c>
      <c r="D206" s="566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50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60" t="str">
        <f t="shared" si="18"/>
        <v/>
      </c>
      <c r="D207" s="566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50"/>
    </row>
    <row r="208" spans="1:40" s="69" customFormat="1">
      <c r="A208" s="94" t="str">
        <f t="shared" si="17"/>
        <v/>
      </c>
      <c r="B208" s="204" t="str">
        <f t="shared" si="17"/>
        <v/>
      </c>
      <c r="C208" s="560" t="str">
        <f t="shared" si="18"/>
        <v/>
      </c>
      <c r="D208" s="566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50"/>
    </row>
    <row r="209" spans="1:40" s="69" customFormat="1">
      <c r="A209" s="94" t="str">
        <f t="shared" si="17"/>
        <v/>
      </c>
      <c r="B209" s="204" t="str">
        <f t="shared" si="17"/>
        <v/>
      </c>
      <c r="C209" s="560" t="str">
        <f t="shared" si="18"/>
        <v/>
      </c>
      <c r="D209" s="566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50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4" t="str">
        <f t="shared" si="18"/>
        <v/>
      </c>
      <c r="D210" s="567"/>
      <c r="E210" s="557"/>
      <c r="F210" s="557"/>
      <c r="G210" s="557"/>
      <c r="H210" s="557"/>
      <c r="I210" s="557"/>
      <c r="J210" s="557"/>
      <c r="K210" s="557"/>
      <c r="L210" s="557"/>
      <c r="M210" s="557"/>
      <c r="N210" s="557"/>
      <c r="O210" s="557"/>
      <c r="P210" s="557"/>
      <c r="Q210" s="557"/>
      <c r="R210" s="557"/>
      <c r="S210" s="557"/>
      <c r="T210" s="557"/>
      <c r="U210" s="557"/>
      <c r="V210" s="557"/>
      <c r="W210" s="557"/>
      <c r="X210" s="557"/>
      <c r="Y210" s="557"/>
      <c r="Z210" s="557"/>
      <c r="AA210" s="557"/>
      <c r="AB210" s="557"/>
      <c r="AC210" s="557"/>
      <c r="AD210" s="557"/>
      <c r="AE210" s="557"/>
      <c r="AF210" s="557"/>
      <c r="AG210" s="557"/>
      <c r="AH210" s="558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611</v>
      </c>
      <c r="C211" s="275" t="s">
        <v>4</v>
      </c>
      <c r="D211" s="560" t="s">
        <v>8</v>
      </c>
      <c r="E211" s="569"/>
      <c r="F211" s="570"/>
      <c r="G211" s="570"/>
      <c r="H211" s="570"/>
      <c r="I211" s="570"/>
      <c r="J211" s="570"/>
      <c r="K211" s="570"/>
      <c r="L211" s="570"/>
      <c r="M211" s="570"/>
      <c r="N211" s="570"/>
      <c r="O211" s="570"/>
      <c r="P211" s="570"/>
      <c r="Q211" s="570"/>
      <c r="R211" s="570"/>
      <c r="S211" s="570"/>
      <c r="T211" s="570"/>
      <c r="U211" s="570"/>
      <c r="V211" s="570"/>
      <c r="W211" s="570"/>
      <c r="X211" s="570"/>
      <c r="Y211" s="570"/>
      <c r="Z211" s="570"/>
      <c r="AA211" s="570"/>
      <c r="AB211" s="570"/>
      <c r="AC211" s="570"/>
      <c r="AD211" s="570"/>
      <c r="AE211" s="570"/>
      <c r="AF211" s="570"/>
      <c r="AG211" s="570"/>
      <c r="AH211" s="571"/>
      <c r="AI211" s="99"/>
      <c r="AJ211" s="98"/>
      <c r="AN211" s="75"/>
    </row>
    <row r="212" spans="1:40" s="407" customFormat="1" ht="19.5" customHeight="1">
      <c r="A212" s="406"/>
      <c r="B212" s="407" t="s">
        <v>214</v>
      </c>
      <c r="E212" s="568"/>
      <c r="F212" s="568"/>
      <c r="G212" s="568"/>
      <c r="H212" s="568"/>
      <c r="I212" s="568"/>
      <c r="J212" s="568"/>
      <c r="K212" s="568"/>
      <c r="L212" s="568"/>
      <c r="M212" s="568"/>
      <c r="N212" s="568"/>
      <c r="O212" s="568"/>
      <c r="P212" s="568"/>
      <c r="Q212" s="568"/>
      <c r="R212" s="568"/>
      <c r="S212" s="568"/>
      <c r="T212" s="568"/>
      <c r="U212" s="568"/>
      <c r="V212" s="568"/>
      <c r="W212" s="568"/>
      <c r="X212" s="568"/>
      <c r="Y212" s="568"/>
      <c r="Z212" s="568"/>
      <c r="AA212" s="568"/>
      <c r="AB212" s="568"/>
      <c r="AC212" s="568"/>
      <c r="AD212" s="568"/>
      <c r="AE212" s="568"/>
      <c r="AF212" s="568"/>
      <c r="AG212" s="568"/>
      <c r="AH212" s="568"/>
    </row>
    <row r="213" spans="1:40" s="8" customFormat="1" ht="11.25" customHeight="1">
      <c r="A213" s="652" t="s">
        <v>125</v>
      </c>
      <c r="B213" s="654" t="s">
        <v>621</v>
      </c>
      <c r="C213" s="656" t="s">
        <v>0</v>
      </c>
      <c r="D213" s="656" t="s">
        <v>61</v>
      </c>
      <c r="E213" s="36" t="str">
        <f>IF(Analiza!G$79="","",Analiza!G$79)</f>
        <v/>
      </c>
      <c r="F213" s="36" t="str">
        <f>IF(Analiza!H$79="","",Analiza!H$79)</f>
        <v/>
      </c>
      <c r="G213" s="36" t="str">
        <f>IF(Analiza!I$79="","",Analiza!I$79)</f>
        <v/>
      </c>
      <c r="H213" s="36" t="str">
        <f>IF(Analiza!J$79="","",Analiza!J$79)</f>
        <v/>
      </c>
      <c r="I213" s="36" t="str">
        <f>IF(Analiza!K$79="","",Analiza!K$79)</f>
        <v/>
      </c>
      <c r="J213" s="36" t="str">
        <f>IF(Analiza!L$79="","",Analiza!L$79)</f>
        <v/>
      </c>
      <c r="K213" s="36" t="str">
        <f>IF(Analiza!M$79="","",Analiza!M$79)</f>
        <v/>
      </c>
      <c r="L213" s="36" t="str">
        <f>IF(Analiza!N$79="","",Analiza!N$79)</f>
        <v/>
      </c>
      <c r="M213" s="36" t="str">
        <f>IF(Analiza!O$79="","",Analiza!O$79)</f>
        <v/>
      </c>
      <c r="N213" s="36" t="str">
        <f>IF(Analiza!P$79="","",Analiza!P$79)</f>
        <v/>
      </c>
      <c r="O213" s="36" t="str">
        <f>IF(Analiza!Q$79="","",Analiza!Q$79)</f>
        <v/>
      </c>
      <c r="P213" s="36" t="str">
        <f>IF(Analiza!R$79="","",Analiza!R$79)</f>
        <v/>
      </c>
      <c r="Q213" s="36" t="str">
        <f>IF(Analiza!S$79="","",Analiza!S$79)</f>
        <v/>
      </c>
      <c r="R213" s="36" t="str">
        <f>IF(Analiza!T$79="","",Analiza!T$79)</f>
        <v/>
      </c>
      <c r="S213" s="36" t="str">
        <f>IF(Analiza!U$79="","",Analiza!U$79)</f>
        <v/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60"/>
      <c r="B214" s="655"/>
      <c r="C214" s="661"/>
      <c r="D214" s="661"/>
      <c r="E214" s="554" t="str">
        <f>IF(Analiza!G$80="","",Analiza!G$80)</f>
        <v/>
      </c>
      <c r="F214" s="554" t="str">
        <f>IF(Analiza!H$80="","",Analiza!H$80)</f>
        <v/>
      </c>
      <c r="G214" s="554" t="str">
        <f>IF(Analiza!I$80="","",Analiza!I$80)</f>
        <v/>
      </c>
      <c r="H214" s="554" t="str">
        <f>IF(Analiza!J$80="","",Analiza!J$80)</f>
        <v/>
      </c>
      <c r="I214" s="554" t="str">
        <f>IF(Analiza!K$80="","",Analiza!K$80)</f>
        <v/>
      </c>
      <c r="J214" s="554" t="str">
        <f>IF(Analiza!L$80="","",Analiza!L$80)</f>
        <v/>
      </c>
      <c r="K214" s="554" t="str">
        <f>IF(Analiza!M$80="","",Analiza!M$80)</f>
        <v/>
      </c>
      <c r="L214" s="554" t="str">
        <f>IF(Analiza!N$80="","",Analiza!N$80)</f>
        <v/>
      </c>
      <c r="M214" s="554" t="str">
        <f>IF(Analiza!O$80="","",Analiza!O$80)</f>
        <v/>
      </c>
      <c r="N214" s="554" t="str">
        <f>IF(Analiza!P$80="","",Analiza!P$80)</f>
        <v/>
      </c>
      <c r="O214" s="554" t="str">
        <f>IF(Analiza!Q$80="","",Analiza!Q$80)</f>
        <v/>
      </c>
      <c r="P214" s="554" t="str">
        <f>IF(Analiza!R$80="","",Analiza!R$80)</f>
        <v/>
      </c>
      <c r="Q214" s="554" t="str">
        <f>IF(Analiza!S$80="","",Analiza!S$80)</f>
        <v/>
      </c>
      <c r="R214" s="554" t="str">
        <f>IF(Analiza!T$80="","",Analiza!T$80)</f>
        <v/>
      </c>
      <c r="S214" s="554" t="str">
        <f>IF(Analiza!U$80="","",Analiza!U$80)</f>
        <v/>
      </c>
      <c r="T214" s="554" t="str">
        <f>IF(Analiza!V$80="","",Analiza!V$80)</f>
        <v/>
      </c>
      <c r="U214" s="554" t="str">
        <f>IF(Analiza!W$80="","",Analiza!W$80)</f>
        <v/>
      </c>
      <c r="V214" s="554" t="str">
        <f>IF(Analiza!X$80="","",Analiza!X$80)</f>
        <v/>
      </c>
      <c r="W214" s="554" t="str">
        <f>IF(Analiza!Y$80="","",Analiza!Y$80)</f>
        <v/>
      </c>
      <c r="X214" s="554" t="str">
        <f>IF(Analiza!Z$80="","",Analiza!Z$80)</f>
        <v/>
      </c>
      <c r="Y214" s="554" t="str">
        <f>IF(Analiza!AA$80="","",Analiza!AA$80)</f>
        <v/>
      </c>
      <c r="Z214" s="554" t="str">
        <f>IF(Analiza!AB$80="","",Analiza!AB$80)</f>
        <v/>
      </c>
      <c r="AA214" s="554" t="str">
        <f>IF(Analiza!AC$80="","",Analiza!AC$80)</f>
        <v/>
      </c>
      <c r="AB214" s="554" t="str">
        <f>IF(Analiza!AD$80="","",Analiza!AD$80)</f>
        <v/>
      </c>
      <c r="AC214" s="554" t="str">
        <f>IF(Analiza!AE$80="","",Analiza!AE$80)</f>
        <v/>
      </c>
      <c r="AD214" s="554" t="str">
        <f>IF(Analiza!AF$80="","",Analiza!AF$80)</f>
        <v/>
      </c>
      <c r="AE214" s="554" t="str">
        <f>IF(Analiza!AG$80="","",Analiza!AG$80)</f>
        <v/>
      </c>
      <c r="AF214" s="554" t="str">
        <f>IF(Analiza!AH$80="","",Analiza!AH$80)</f>
        <v/>
      </c>
      <c r="AG214" s="554" t="str">
        <f>IF(Analiza!AI$80="","",Analiza!AI$80)</f>
        <v/>
      </c>
      <c r="AH214" s="554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72" t="str">
        <f>IF(D201="","",D201)</f>
        <v/>
      </c>
      <c r="E215" s="546"/>
      <c r="F215" s="547"/>
      <c r="G215" s="547"/>
      <c r="H215" s="547"/>
      <c r="I215" s="547"/>
      <c r="J215" s="547"/>
      <c r="K215" s="547"/>
      <c r="L215" s="547"/>
      <c r="M215" s="547"/>
      <c r="N215" s="547"/>
      <c r="O215" s="547"/>
      <c r="P215" s="547"/>
      <c r="Q215" s="547"/>
      <c r="R215" s="547"/>
      <c r="S215" s="547"/>
      <c r="T215" s="547"/>
      <c r="U215" s="547"/>
      <c r="V215" s="547"/>
      <c r="W215" s="547"/>
      <c r="X215" s="547"/>
      <c r="Y215" s="547"/>
      <c r="Z215" s="547"/>
      <c r="AA215" s="547"/>
      <c r="AB215" s="547"/>
      <c r="AC215" s="547"/>
      <c r="AD215" s="547"/>
      <c r="AE215" s="547"/>
      <c r="AF215" s="547"/>
      <c r="AG215" s="547"/>
      <c r="AH215" s="548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73" t="str">
        <f t="shared" si="19"/>
        <v/>
      </c>
      <c r="E216" s="549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50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73" t="str">
        <f t="shared" si="19"/>
        <v/>
      </c>
      <c r="E217" s="549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50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73" t="str">
        <f t="shared" si="19"/>
        <v/>
      </c>
      <c r="E218" s="549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50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73" t="str">
        <f t="shared" si="19"/>
        <v/>
      </c>
      <c r="E219" s="549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50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73" t="str">
        <f t="shared" si="19"/>
        <v/>
      </c>
      <c r="E220" s="549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50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73" t="str">
        <f t="shared" si="19"/>
        <v/>
      </c>
      <c r="E221" s="549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50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73" t="str">
        <f t="shared" si="19"/>
        <v/>
      </c>
      <c r="E222" s="549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50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73" t="str">
        <f t="shared" si="19"/>
        <v/>
      </c>
      <c r="E223" s="549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50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4" t="str">
        <f t="shared" si="19"/>
        <v/>
      </c>
      <c r="E224" s="563"/>
      <c r="F224" s="557"/>
      <c r="G224" s="557"/>
      <c r="H224" s="557"/>
      <c r="I224" s="557"/>
      <c r="J224" s="557"/>
      <c r="K224" s="557"/>
      <c r="L224" s="557"/>
      <c r="M224" s="557"/>
      <c r="N224" s="557"/>
      <c r="O224" s="557"/>
      <c r="P224" s="557"/>
      <c r="Q224" s="557"/>
      <c r="R224" s="557"/>
      <c r="S224" s="557"/>
      <c r="T224" s="557"/>
      <c r="U224" s="557"/>
      <c r="V224" s="557"/>
      <c r="W224" s="557"/>
      <c r="X224" s="557"/>
      <c r="Y224" s="557"/>
      <c r="Z224" s="557"/>
      <c r="AA224" s="557"/>
      <c r="AB224" s="557"/>
      <c r="AC224" s="557"/>
      <c r="AD224" s="557"/>
      <c r="AE224" s="557"/>
      <c r="AF224" s="557"/>
      <c r="AG224" s="557"/>
      <c r="AH224" s="558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611</v>
      </c>
      <c r="C225" s="275" t="s">
        <v>4</v>
      </c>
      <c r="D225" s="560" t="s">
        <v>8</v>
      </c>
      <c r="E225" s="569"/>
      <c r="F225" s="570"/>
      <c r="G225" s="570"/>
      <c r="H225" s="570"/>
      <c r="I225" s="570"/>
      <c r="J225" s="570"/>
      <c r="K225" s="570"/>
      <c r="L225" s="570"/>
      <c r="M225" s="570"/>
      <c r="N225" s="570"/>
      <c r="O225" s="570"/>
      <c r="P225" s="570"/>
      <c r="Q225" s="570"/>
      <c r="R225" s="570"/>
      <c r="S225" s="570"/>
      <c r="T225" s="570"/>
      <c r="U225" s="570"/>
      <c r="V225" s="570"/>
      <c r="W225" s="570"/>
      <c r="X225" s="570"/>
      <c r="Y225" s="570"/>
      <c r="Z225" s="570"/>
      <c r="AA225" s="570"/>
      <c r="AB225" s="570"/>
      <c r="AC225" s="570"/>
      <c r="AD225" s="570"/>
      <c r="AE225" s="570"/>
      <c r="AF225" s="570"/>
      <c r="AG225" s="570"/>
      <c r="AH225" s="571"/>
      <c r="AI225" s="99"/>
      <c r="AJ225" s="98"/>
      <c r="AN225" s="75"/>
    </row>
    <row r="226" spans="1:40" s="407" customFormat="1" ht="19.5" customHeight="1">
      <c r="A226" s="406"/>
      <c r="B226" s="407" t="s">
        <v>215</v>
      </c>
      <c r="E226" s="568"/>
      <c r="F226" s="568"/>
      <c r="G226" s="568"/>
      <c r="H226" s="568"/>
      <c r="I226" s="568"/>
      <c r="J226" s="568"/>
      <c r="K226" s="568"/>
      <c r="L226" s="568"/>
      <c r="M226" s="568"/>
      <c r="N226" s="568"/>
      <c r="O226" s="568"/>
      <c r="P226" s="568"/>
      <c r="Q226" s="568"/>
      <c r="R226" s="568"/>
      <c r="S226" s="568"/>
      <c r="T226" s="568"/>
      <c r="U226" s="568"/>
      <c r="V226" s="568"/>
      <c r="W226" s="568"/>
      <c r="X226" s="568"/>
      <c r="Y226" s="568"/>
      <c r="Z226" s="568"/>
      <c r="AA226" s="568"/>
      <c r="AB226" s="568"/>
      <c r="AC226" s="568"/>
      <c r="AD226" s="568"/>
      <c r="AE226" s="568"/>
      <c r="AF226" s="568"/>
      <c r="AG226" s="568"/>
      <c r="AH226" s="568"/>
    </row>
    <row r="227" spans="1:40" s="8" customFormat="1">
      <c r="A227" s="652" t="s">
        <v>22</v>
      </c>
      <c r="B227" s="654" t="s">
        <v>216</v>
      </c>
      <c r="C227" s="656" t="s">
        <v>0</v>
      </c>
      <c r="D227" s="36" t="str">
        <f>IF(Analiza!G$79="","",Analiza!G$79)</f>
        <v/>
      </c>
      <c r="E227" s="36" t="str">
        <f>IF(Analiza!H$79="","",Analiza!H$79)</f>
        <v/>
      </c>
      <c r="F227" s="36" t="str">
        <f>IF(Analiza!I$79="","",Analiza!I$79)</f>
        <v/>
      </c>
      <c r="G227" s="36" t="str">
        <f>IF(Analiza!J$79="","",Analiza!J$79)</f>
        <v/>
      </c>
      <c r="H227" s="36" t="str">
        <f>IF(Analiza!K$79="","",Analiza!K$79)</f>
        <v/>
      </c>
      <c r="I227" s="36" t="str">
        <f>IF(Analiza!L$79="","",Analiza!L$79)</f>
        <v/>
      </c>
      <c r="J227" s="36" t="str">
        <f>IF(Analiza!M$79="","",Analiza!M$79)</f>
        <v/>
      </c>
      <c r="K227" s="36" t="str">
        <f>IF(Analiza!N$79="","",Analiza!N$79)</f>
        <v/>
      </c>
      <c r="L227" s="36" t="str">
        <f>IF(Analiza!O$79="","",Analiza!O$79)</f>
        <v/>
      </c>
      <c r="M227" s="36" t="str">
        <f>IF(Analiza!P$79="","",Analiza!P$79)</f>
        <v/>
      </c>
      <c r="N227" s="36" t="str">
        <f>IF(Analiza!Q$79="","",Analiza!Q$79)</f>
        <v/>
      </c>
      <c r="O227" s="36" t="str">
        <f>IF(Analiza!R$79="","",Analiza!R$79)</f>
        <v/>
      </c>
      <c r="P227" s="36" t="str">
        <f>IF(Analiza!S$79="","",Analiza!S$79)</f>
        <v/>
      </c>
      <c r="Q227" s="36" t="str">
        <f>IF(Analiza!T$79="","",Analiza!T$79)</f>
        <v/>
      </c>
      <c r="R227" s="36" t="str">
        <f>IF(Analiza!U$79="","",Analiza!U$79)</f>
        <v/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53"/>
      <c r="B228" s="655"/>
      <c r="C228" s="657"/>
      <c r="D228" s="554" t="str">
        <f>IF(Analiza!G$80="","",Analiza!G$80)</f>
        <v/>
      </c>
      <c r="E228" s="554" t="str">
        <f>IF(Analiza!H$80="","",Analiza!H$80)</f>
        <v/>
      </c>
      <c r="F228" s="554" t="str">
        <f>IF(Analiza!I$80="","",Analiza!I$80)</f>
        <v/>
      </c>
      <c r="G228" s="554" t="str">
        <f>IF(Analiza!J$80="","",Analiza!J$80)</f>
        <v/>
      </c>
      <c r="H228" s="554" t="str">
        <f>IF(Analiza!K$80="","",Analiza!K$80)</f>
        <v/>
      </c>
      <c r="I228" s="554" t="str">
        <f>IF(Analiza!L$80="","",Analiza!L$80)</f>
        <v/>
      </c>
      <c r="J228" s="554" t="str">
        <f>IF(Analiza!M$80="","",Analiza!M$80)</f>
        <v/>
      </c>
      <c r="K228" s="554" t="str">
        <f>IF(Analiza!N$80="","",Analiza!N$80)</f>
        <v/>
      </c>
      <c r="L228" s="554" t="str">
        <f>IF(Analiza!O$80="","",Analiza!O$80)</f>
        <v/>
      </c>
      <c r="M228" s="554" t="str">
        <f>IF(Analiza!P$80="","",Analiza!P$80)</f>
        <v/>
      </c>
      <c r="N228" s="554" t="str">
        <f>IF(Analiza!Q$80="","",Analiza!Q$80)</f>
        <v/>
      </c>
      <c r="O228" s="554" t="str">
        <f>IF(Analiza!R$80="","",Analiza!R$80)</f>
        <v/>
      </c>
      <c r="P228" s="554" t="str">
        <f>IF(Analiza!S$80="","",Analiza!S$80)</f>
        <v/>
      </c>
      <c r="Q228" s="554" t="str">
        <f>IF(Analiza!T$80="","",Analiza!T$80)</f>
        <v/>
      </c>
      <c r="R228" s="554" t="str">
        <f>IF(Analiza!U$80="","",Analiza!U$80)</f>
        <v/>
      </c>
      <c r="S228" s="554" t="str">
        <f>IF(Analiza!V$80="","",Analiza!V$80)</f>
        <v/>
      </c>
      <c r="T228" s="554" t="str">
        <f>IF(Analiza!W$80="","",Analiza!W$80)</f>
        <v/>
      </c>
      <c r="U228" s="554" t="str">
        <f>IF(Analiza!X$80="","",Analiza!X$80)</f>
        <v/>
      </c>
      <c r="V228" s="554" t="str">
        <f>IF(Analiza!Y$80="","",Analiza!Y$80)</f>
        <v/>
      </c>
      <c r="W228" s="554" t="str">
        <f>IF(Analiza!Z$80="","",Analiza!Z$80)</f>
        <v/>
      </c>
      <c r="X228" s="554" t="str">
        <f>IF(Analiza!AA$80="","",Analiza!AA$80)</f>
        <v/>
      </c>
      <c r="Y228" s="554" t="str">
        <f>IF(Analiza!AB$80="","",Analiza!AB$80)</f>
        <v/>
      </c>
      <c r="Z228" s="554" t="str">
        <f>IF(Analiza!AC$80="","",Analiza!AC$80)</f>
        <v/>
      </c>
      <c r="AA228" s="554" t="str">
        <f>IF(Analiza!AD$80="","",Analiza!AD$80)</f>
        <v/>
      </c>
      <c r="AB228" s="554" t="str">
        <f>IF(Analiza!AE$80="","",Analiza!AE$80)</f>
        <v/>
      </c>
      <c r="AC228" s="554" t="str">
        <f>IF(Analiza!AF$80="","",Analiza!AF$80)</f>
        <v/>
      </c>
      <c r="AD228" s="554" t="str">
        <f>IF(Analiza!AG$80="","",Analiza!AG$80)</f>
        <v/>
      </c>
      <c r="AE228" s="554" t="str">
        <f>IF(Analiza!AH$80="","",Analiza!AH$80)</f>
        <v/>
      </c>
      <c r="AF228" s="554" t="str">
        <f>IF(Analiza!AI$80="","",Analiza!AI$80)</f>
        <v/>
      </c>
      <c r="AG228" s="554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9" t="s">
        <v>1</v>
      </c>
      <c r="D229" s="575"/>
      <c r="E229" s="576"/>
      <c r="F229" s="576"/>
      <c r="G229" s="576"/>
      <c r="H229" s="576"/>
      <c r="I229" s="576"/>
      <c r="J229" s="576"/>
      <c r="K229" s="576"/>
      <c r="L229" s="576"/>
      <c r="M229" s="576"/>
      <c r="N229" s="576"/>
      <c r="O229" s="576"/>
      <c r="P229" s="576"/>
      <c r="Q229" s="576"/>
      <c r="R229" s="576"/>
      <c r="S229" s="576"/>
      <c r="T229" s="576"/>
      <c r="U229" s="576"/>
      <c r="V229" s="576"/>
      <c r="W229" s="576"/>
      <c r="X229" s="576"/>
      <c r="Y229" s="576"/>
      <c r="Z229" s="576"/>
      <c r="AA229" s="576"/>
      <c r="AB229" s="576"/>
      <c r="AC229" s="576"/>
      <c r="AD229" s="576"/>
      <c r="AE229" s="576"/>
      <c r="AF229" s="576"/>
      <c r="AG229" s="577"/>
      <c r="AH229" s="150"/>
      <c r="AI229" s="151"/>
      <c r="AJ229" s="150"/>
      <c r="AN229" s="112"/>
    </row>
    <row r="230" spans="1:40" s="407" customFormat="1" ht="19.5" customHeight="1">
      <c r="A230" s="406"/>
      <c r="B230" s="407" t="s">
        <v>227</v>
      </c>
      <c r="D230" s="568"/>
      <c r="E230" s="568"/>
      <c r="F230" s="568"/>
      <c r="G230" s="568"/>
      <c r="H230" s="568"/>
      <c r="I230" s="568"/>
      <c r="J230" s="568"/>
      <c r="K230" s="568"/>
      <c r="L230" s="568"/>
      <c r="M230" s="568"/>
      <c r="N230" s="568"/>
      <c r="O230" s="568"/>
      <c r="P230" s="568"/>
      <c r="Q230" s="568"/>
      <c r="R230" s="568"/>
      <c r="S230" s="568"/>
      <c r="T230" s="568"/>
      <c r="U230" s="568"/>
      <c r="V230" s="568"/>
      <c r="W230" s="568"/>
      <c r="X230" s="568"/>
      <c r="Y230" s="568"/>
      <c r="Z230" s="568"/>
      <c r="AA230" s="568"/>
      <c r="AB230" s="568"/>
      <c r="AC230" s="568"/>
      <c r="AD230" s="568"/>
      <c r="AE230" s="568"/>
      <c r="AF230" s="568"/>
      <c r="AG230" s="568"/>
    </row>
    <row r="231" spans="1:40" s="8" customFormat="1">
      <c r="A231" s="652" t="s">
        <v>125</v>
      </c>
      <c r="B231" s="654" t="s">
        <v>228</v>
      </c>
      <c r="C231" s="656" t="s">
        <v>0</v>
      </c>
      <c r="D231" s="36" t="str">
        <f>IF(Analiza!G$79="","",Analiza!G$79)</f>
        <v/>
      </c>
      <c r="E231" s="36" t="str">
        <f>IF(Analiza!H$79="","",Analiza!H$79)</f>
        <v/>
      </c>
      <c r="F231" s="36" t="str">
        <f>IF(Analiza!I$79="","",Analiza!I$79)</f>
        <v/>
      </c>
      <c r="G231" s="36" t="str">
        <f>IF(Analiza!J$79="","",Analiza!J$79)</f>
        <v/>
      </c>
      <c r="H231" s="36" t="str">
        <f>IF(Analiza!K$79="","",Analiza!K$79)</f>
        <v/>
      </c>
      <c r="I231" s="36" t="str">
        <f>IF(Analiza!L$79="","",Analiza!L$79)</f>
        <v/>
      </c>
      <c r="J231" s="36" t="str">
        <f>IF(Analiza!M$79="","",Analiza!M$79)</f>
        <v/>
      </c>
      <c r="K231" s="36" t="str">
        <f>IF(Analiza!N$79="","",Analiza!N$79)</f>
        <v/>
      </c>
      <c r="L231" s="36" t="str">
        <f>IF(Analiza!O$79="","",Analiza!O$79)</f>
        <v/>
      </c>
      <c r="M231" s="36" t="str">
        <f>IF(Analiza!P$79="","",Analiza!P$79)</f>
        <v/>
      </c>
      <c r="N231" s="36" t="str">
        <f>IF(Analiza!Q$79="","",Analiza!Q$79)</f>
        <v/>
      </c>
      <c r="O231" s="36" t="str">
        <f>IF(Analiza!R$79="","",Analiza!R$79)</f>
        <v/>
      </c>
      <c r="P231" s="36" t="str">
        <f>IF(Analiza!S$79="","",Analiza!S$79)</f>
        <v/>
      </c>
      <c r="Q231" s="36" t="str">
        <f>IF(Analiza!T$79="","",Analiza!T$79)</f>
        <v/>
      </c>
      <c r="R231" s="36" t="str">
        <f>IF(Analiza!U$79="","",Analiza!U$79)</f>
        <v/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53"/>
      <c r="B232" s="655"/>
      <c r="C232" s="657"/>
      <c r="D232" s="554" t="str">
        <f>IF(Analiza!G$80="","",Analiza!G$80)</f>
        <v/>
      </c>
      <c r="E232" s="554" t="str">
        <f>IF(Analiza!H$80="","",Analiza!H$80)</f>
        <v/>
      </c>
      <c r="F232" s="554" t="str">
        <f>IF(Analiza!I$80="","",Analiza!I$80)</f>
        <v/>
      </c>
      <c r="G232" s="554" t="str">
        <f>IF(Analiza!J$80="","",Analiza!J$80)</f>
        <v/>
      </c>
      <c r="H232" s="554" t="str">
        <f>IF(Analiza!K$80="","",Analiza!K$80)</f>
        <v/>
      </c>
      <c r="I232" s="554" t="str">
        <f>IF(Analiza!L$80="","",Analiza!L$80)</f>
        <v/>
      </c>
      <c r="J232" s="554" t="str">
        <f>IF(Analiza!M$80="","",Analiza!M$80)</f>
        <v/>
      </c>
      <c r="K232" s="554" t="str">
        <f>IF(Analiza!N$80="","",Analiza!N$80)</f>
        <v/>
      </c>
      <c r="L232" s="554" t="str">
        <f>IF(Analiza!O$80="","",Analiza!O$80)</f>
        <v/>
      </c>
      <c r="M232" s="554" t="str">
        <f>IF(Analiza!P$80="","",Analiza!P$80)</f>
        <v/>
      </c>
      <c r="N232" s="554" t="str">
        <f>IF(Analiza!Q$80="","",Analiza!Q$80)</f>
        <v/>
      </c>
      <c r="O232" s="554" t="str">
        <f>IF(Analiza!R$80="","",Analiza!R$80)</f>
        <v/>
      </c>
      <c r="P232" s="554" t="str">
        <f>IF(Analiza!S$80="","",Analiza!S$80)</f>
        <v/>
      </c>
      <c r="Q232" s="554" t="str">
        <f>IF(Analiza!T$80="","",Analiza!T$80)</f>
        <v/>
      </c>
      <c r="R232" s="554" t="str">
        <f>IF(Analiza!U$80="","",Analiza!U$80)</f>
        <v/>
      </c>
      <c r="S232" s="554" t="str">
        <f>IF(Analiza!V$80="","",Analiza!V$80)</f>
        <v/>
      </c>
      <c r="T232" s="554" t="str">
        <f>IF(Analiza!W$80="","",Analiza!W$80)</f>
        <v/>
      </c>
      <c r="U232" s="554" t="str">
        <f>IF(Analiza!X$80="","",Analiza!X$80)</f>
        <v/>
      </c>
      <c r="V232" s="554" t="str">
        <f>IF(Analiza!Y$80="","",Analiza!Y$80)</f>
        <v/>
      </c>
      <c r="W232" s="554" t="str">
        <f>IF(Analiza!Z$80="","",Analiza!Z$80)</f>
        <v/>
      </c>
      <c r="X232" s="554" t="str">
        <f>IF(Analiza!AA$80="","",Analiza!AA$80)</f>
        <v/>
      </c>
      <c r="Y232" s="554" t="str">
        <f>IF(Analiza!AB$80="","",Analiza!AB$80)</f>
        <v/>
      </c>
      <c r="Z232" s="554" t="str">
        <f>IF(Analiza!AC$80="","",Analiza!AC$80)</f>
        <v/>
      </c>
      <c r="AA232" s="554" t="str">
        <f>IF(Analiza!AD$80="","",Analiza!AD$80)</f>
        <v/>
      </c>
      <c r="AB232" s="554" t="str">
        <f>IF(Analiza!AE$80="","",Analiza!AE$80)</f>
        <v/>
      </c>
      <c r="AC232" s="554" t="str">
        <f>IF(Analiza!AF$80="","",Analiza!AF$80)</f>
        <v/>
      </c>
      <c r="AD232" s="554" t="str">
        <f>IF(Analiza!AG$80="","",Analiza!AG$80)</f>
        <v/>
      </c>
      <c r="AE232" s="554" t="str">
        <f>IF(Analiza!AH$80="","",Analiza!AH$80)</f>
        <v/>
      </c>
      <c r="AF232" s="554" t="str">
        <f>IF(Analiza!AI$80="","",Analiza!AI$80)</f>
        <v/>
      </c>
      <c r="AG232" s="554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9" t="s">
        <v>1</v>
      </c>
      <c r="D233" s="546"/>
      <c r="E233" s="547"/>
      <c r="F233" s="547"/>
      <c r="G233" s="547"/>
      <c r="H233" s="547"/>
      <c r="I233" s="547"/>
      <c r="J233" s="547"/>
      <c r="K233" s="547"/>
      <c r="L233" s="547"/>
      <c r="M233" s="547"/>
      <c r="N233" s="547"/>
      <c r="O233" s="547"/>
      <c r="P233" s="547"/>
      <c r="Q233" s="547"/>
      <c r="R233" s="547"/>
      <c r="S233" s="547"/>
      <c r="T233" s="547"/>
      <c r="U233" s="547"/>
      <c r="V233" s="547"/>
      <c r="W233" s="547"/>
      <c r="X233" s="547"/>
      <c r="Y233" s="547"/>
      <c r="Z233" s="547"/>
      <c r="AA233" s="547"/>
      <c r="AB233" s="547"/>
      <c r="AC233" s="547"/>
      <c r="AD233" s="547"/>
      <c r="AE233" s="547"/>
      <c r="AF233" s="547"/>
      <c r="AG233" s="548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60" t="s">
        <v>1</v>
      </c>
      <c r="D234" s="549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50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60" t="s">
        <v>1</v>
      </c>
      <c r="D235" s="563"/>
      <c r="E235" s="557"/>
      <c r="F235" s="557"/>
      <c r="G235" s="557"/>
      <c r="H235" s="557"/>
      <c r="I235" s="557"/>
      <c r="J235" s="557"/>
      <c r="K235" s="557"/>
      <c r="L235" s="557"/>
      <c r="M235" s="557"/>
      <c r="N235" s="557"/>
      <c r="O235" s="557"/>
      <c r="P235" s="557"/>
      <c r="Q235" s="557"/>
      <c r="R235" s="557"/>
      <c r="S235" s="557"/>
      <c r="T235" s="557"/>
      <c r="U235" s="557"/>
      <c r="V235" s="557"/>
      <c r="W235" s="557"/>
      <c r="X235" s="557"/>
      <c r="Y235" s="557"/>
      <c r="Z235" s="557"/>
      <c r="AA235" s="557"/>
      <c r="AB235" s="557"/>
      <c r="AC235" s="557"/>
      <c r="AD235" s="557"/>
      <c r="AE235" s="557"/>
      <c r="AF235" s="557"/>
      <c r="AG235" s="558"/>
      <c r="AH235" s="98"/>
      <c r="AI235" s="99"/>
      <c r="AJ235" s="98"/>
      <c r="AN235" s="75"/>
    </row>
    <row r="236" spans="1:40" s="407" customFormat="1" ht="19.5" customHeight="1">
      <c r="A236" s="406"/>
      <c r="B236" s="407" t="s">
        <v>236</v>
      </c>
      <c r="D236" s="568"/>
      <c r="E236" s="568"/>
      <c r="F236" s="568"/>
      <c r="G236" s="568"/>
      <c r="H236" s="568"/>
      <c r="I236" s="568"/>
      <c r="J236" s="568"/>
      <c r="K236" s="568"/>
      <c r="L236" s="568"/>
      <c r="M236" s="568"/>
      <c r="N236" s="568"/>
      <c r="O236" s="568"/>
      <c r="P236" s="568"/>
      <c r="Q236" s="568"/>
      <c r="R236" s="568"/>
      <c r="S236" s="568"/>
      <c r="T236" s="568"/>
      <c r="U236" s="568"/>
      <c r="V236" s="568"/>
      <c r="W236" s="568"/>
      <c r="X236" s="568"/>
      <c r="Y236" s="568"/>
      <c r="Z236" s="568"/>
      <c r="AA236" s="568"/>
      <c r="AB236" s="568"/>
      <c r="AC236" s="568"/>
      <c r="AD236" s="568"/>
      <c r="AE236" s="568"/>
      <c r="AF236" s="568"/>
      <c r="AG236" s="568"/>
    </row>
    <row r="237" spans="1:40" s="8" customFormat="1">
      <c r="A237" s="652" t="s">
        <v>123</v>
      </c>
      <c r="B237" s="654" t="s">
        <v>237</v>
      </c>
      <c r="C237" s="656" t="s">
        <v>0</v>
      </c>
      <c r="D237" s="36" t="str">
        <f>IF(Analiza!G$79="","",Analiza!G$79)</f>
        <v/>
      </c>
      <c r="E237" s="36" t="str">
        <f>IF(Analiza!H$79="","",Analiza!H$79)</f>
        <v/>
      </c>
      <c r="F237" s="36" t="str">
        <f>IF(Analiza!I$79="","",Analiza!I$79)</f>
        <v/>
      </c>
      <c r="G237" s="36" t="str">
        <f>IF(Analiza!J$79="","",Analiza!J$79)</f>
        <v/>
      </c>
      <c r="H237" s="36" t="str">
        <f>IF(Analiza!K$79="","",Analiza!K$79)</f>
        <v/>
      </c>
      <c r="I237" s="36" t="str">
        <f>IF(Analiza!L$79="","",Analiza!L$79)</f>
        <v/>
      </c>
      <c r="J237" s="36" t="str">
        <f>IF(Analiza!M$79="","",Analiza!M$79)</f>
        <v/>
      </c>
      <c r="K237" s="36" t="str">
        <f>IF(Analiza!N$79="","",Analiza!N$79)</f>
        <v/>
      </c>
      <c r="L237" s="36" t="str">
        <f>IF(Analiza!O$79="","",Analiza!O$79)</f>
        <v/>
      </c>
      <c r="M237" s="36" t="str">
        <f>IF(Analiza!P$79="","",Analiza!P$79)</f>
        <v/>
      </c>
      <c r="N237" s="36" t="str">
        <f>IF(Analiza!Q$79="","",Analiza!Q$79)</f>
        <v/>
      </c>
      <c r="O237" s="36" t="str">
        <f>IF(Analiza!R$79="","",Analiza!R$79)</f>
        <v/>
      </c>
      <c r="P237" s="36" t="str">
        <f>IF(Analiza!S$79="","",Analiza!S$79)</f>
        <v/>
      </c>
      <c r="Q237" s="36" t="str">
        <f>IF(Analiza!T$79="","",Analiza!T$79)</f>
        <v/>
      </c>
      <c r="R237" s="36" t="str">
        <f>IF(Analiza!U$79="","",Analiza!U$79)</f>
        <v/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53"/>
      <c r="B238" s="655"/>
      <c r="C238" s="657"/>
      <c r="D238" s="554" t="str">
        <f>IF(Analiza!G$80="","",Analiza!G$80)</f>
        <v/>
      </c>
      <c r="E238" s="554" t="str">
        <f>IF(Analiza!H$80="","",Analiza!H$80)</f>
        <v/>
      </c>
      <c r="F238" s="554" t="str">
        <f>IF(Analiza!I$80="","",Analiza!I$80)</f>
        <v/>
      </c>
      <c r="G238" s="554" t="str">
        <f>IF(Analiza!J$80="","",Analiza!J$80)</f>
        <v/>
      </c>
      <c r="H238" s="554" t="str">
        <f>IF(Analiza!K$80="","",Analiza!K$80)</f>
        <v/>
      </c>
      <c r="I238" s="554" t="str">
        <f>IF(Analiza!L$80="","",Analiza!L$80)</f>
        <v/>
      </c>
      <c r="J238" s="554" t="str">
        <f>IF(Analiza!M$80="","",Analiza!M$80)</f>
        <v/>
      </c>
      <c r="K238" s="554" t="str">
        <f>IF(Analiza!N$80="","",Analiza!N$80)</f>
        <v/>
      </c>
      <c r="L238" s="554" t="str">
        <f>IF(Analiza!O$80="","",Analiza!O$80)</f>
        <v/>
      </c>
      <c r="M238" s="554" t="str">
        <f>IF(Analiza!P$80="","",Analiza!P$80)</f>
        <v/>
      </c>
      <c r="N238" s="554" t="str">
        <f>IF(Analiza!Q$80="","",Analiza!Q$80)</f>
        <v/>
      </c>
      <c r="O238" s="554" t="str">
        <f>IF(Analiza!R$80="","",Analiza!R$80)</f>
        <v/>
      </c>
      <c r="P238" s="554" t="str">
        <f>IF(Analiza!S$80="","",Analiza!S$80)</f>
        <v/>
      </c>
      <c r="Q238" s="554" t="str">
        <f>IF(Analiza!T$80="","",Analiza!T$80)</f>
        <v/>
      </c>
      <c r="R238" s="554" t="str">
        <f>IF(Analiza!U$80="","",Analiza!U$80)</f>
        <v/>
      </c>
      <c r="S238" s="554" t="str">
        <f>IF(Analiza!V$80="","",Analiza!V$80)</f>
        <v/>
      </c>
      <c r="T238" s="554" t="str">
        <f>IF(Analiza!W$80="","",Analiza!W$80)</f>
        <v/>
      </c>
      <c r="U238" s="554" t="str">
        <f>IF(Analiza!X$80="","",Analiza!X$80)</f>
        <v/>
      </c>
      <c r="V238" s="554" t="str">
        <f>IF(Analiza!Y$80="","",Analiza!Y$80)</f>
        <v/>
      </c>
      <c r="W238" s="554" t="str">
        <f>IF(Analiza!Z$80="","",Analiza!Z$80)</f>
        <v/>
      </c>
      <c r="X238" s="554" t="str">
        <f>IF(Analiza!AA$80="","",Analiza!AA$80)</f>
        <v/>
      </c>
      <c r="Y238" s="554" t="str">
        <f>IF(Analiza!AB$80="","",Analiza!AB$80)</f>
        <v/>
      </c>
      <c r="Z238" s="554" t="str">
        <f>IF(Analiza!AC$80="","",Analiza!AC$80)</f>
        <v/>
      </c>
      <c r="AA238" s="554" t="str">
        <f>IF(Analiza!AD$80="","",Analiza!AD$80)</f>
        <v/>
      </c>
      <c r="AB238" s="554" t="str">
        <f>IF(Analiza!AE$80="","",Analiza!AE$80)</f>
        <v/>
      </c>
      <c r="AC238" s="554" t="str">
        <f>IF(Analiza!AF$80="","",Analiza!AF$80)</f>
        <v/>
      </c>
      <c r="AD238" s="554" t="str">
        <f>IF(Analiza!AG$80="","",Analiza!AG$80)</f>
        <v/>
      </c>
      <c r="AE238" s="554" t="str">
        <f>IF(Analiza!AH$80="","",Analiza!AH$80)</f>
        <v/>
      </c>
      <c r="AF238" s="554" t="str">
        <f>IF(Analiza!AI$80="","",Analiza!AI$80)</f>
        <v/>
      </c>
      <c r="AG238" s="554" t="str">
        <f>IF(Analiza!AJ$80="","",Analiza!AJ$80)</f>
        <v/>
      </c>
    </row>
    <row r="239" spans="1:40" s="69" customFormat="1" ht="34.5" thickBot="1">
      <c r="A239" s="408">
        <v>5</v>
      </c>
      <c r="B239" s="602" t="s">
        <v>622</v>
      </c>
      <c r="C239" s="559" t="s">
        <v>1</v>
      </c>
      <c r="D239" s="575"/>
      <c r="E239" s="576"/>
      <c r="F239" s="576"/>
      <c r="G239" s="576"/>
      <c r="H239" s="576"/>
      <c r="I239" s="576"/>
      <c r="J239" s="576"/>
      <c r="K239" s="576"/>
      <c r="L239" s="576"/>
      <c r="M239" s="576"/>
      <c r="N239" s="576"/>
      <c r="O239" s="576"/>
      <c r="P239" s="576"/>
      <c r="Q239" s="576"/>
      <c r="R239" s="576"/>
      <c r="S239" s="576"/>
      <c r="T239" s="576"/>
      <c r="U239" s="576"/>
      <c r="V239" s="576"/>
      <c r="W239" s="576"/>
      <c r="X239" s="576"/>
      <c r="Y239" s="576"/>
      <c r="Z239" s="576"/>
      <c r="AA239" s="576"/>
      <c r="AB239" s="576"/>
      <c r="AC239" s="576"/>
      <c r="AD239" s="576"/>
      <c r="AE239" s="576"/>
      <c r="AF239" s="576"/>
      <c r="AG239" s="577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2"/>
    </row>
    <row r="241" spans="1:40" s="398" customFormat="1" ht="19.5" customHeight="1">
      <c r="A241" s="397"/>
      <c r="B241" s="398" t="s">
        <v>335</v>
      </c>
    </row>
    <row r="242" spans="1:40" s="8" customFormat="1">
      <c r="A242" s="652" t="s">
        <v>10</v>
      </c>
      <c r="B242" s="654" t="s">
        <v>2</v>
      </c>
      <c r="C242" s="656" t="s">
        <v>0</v>
      </c>
      <c r="D242" s="387" t="str">
        <f>IF(Analiza!G$79="","",Analiza!G$79)</f>
        <v/>
      </c>
      <c r="E242" s="387" t="str">
        <f>IF(Analiza!H$79="","",Analiza!H$79)</f>
        <v/>
      </c>
      <c r="F242" s="387" t="str">
        <f>IF(Analiza!I$79="","",Analiza!I$79)</f>
        <v/>
      </c>
      <c r="G242" s="387" t="str">
        <f>IF(Analiza!J$79="","",Analiza!J$79)</f>
        <v/>
      </c>
      <c r="H242" s="387" t="str">
        <f>IF(Analiza!K$79="","",Analiza!K$79)</f>
        <v/>
      </c>
      <c r="I242" s="387" t="str">
        <f>IF(Analiza!L$79="","",Analiza!L$79)</f>
        <v/>
      </c>
      <c r="J242" s="387" t="str">
        <f>IF(Analiza!M$79="","",Analiza!M$79)</f>
        <v/>
      </c>
      <c r="K242" s="387" t="str">
        <f>IF(Analiza!N$79="","",Analiza!N$79)</f>
        <v/>
      </c>
      <c r="L242" s="387" t="str">
        <f>IF(Analiza!O$79="","",Analiza!O$79)</f>
        <v/>
      </c>
      <c r="M242" s="387" t="str">
        <f>IF(Analiza!P$79="","",Analiza!P$79)</f>
        <v/>
      </c>
      <c r="N242" s="387" t="str">
        <f>IF(Analiza!Q$79="","",Analiza!Q$79)</f>
        <v/>
      </c>
      <c r="O242" s="387" t="str">
        <f>IF(Analiza!R$79="","",Analiza!R$79)</f>
        <v/>
      </c>
      <c r="P242" s="387" t="str">
        <f>IF(Analiza!S$79="","",Analiza!S$79)</f>
        <v/>
      </c>
      <c r="Q242" s="387" t="str">
        <f>IF(Analiza!T$79="","",Analiza!T$79)</f>
        <v/>
      </c>
      <c r="R242" s="387" t="str">
        <f>IF(Analiza!U$79="","",Analiza!U$79)</f>
        <v/>
      </c>
      <c r="S242" s="387" t="str">
        <f>IF(Analiza!V$79="","",Analiza!V$79)</f>
        <v/>
      </c>
      <c r="T242" s="387" t="str">
        <f>IF(Analiza!W$79="","",Analiza!W$79)</f>
        <v/>
      </c>
      <c r="U242" s="387" t="str">
        <f>IF(Analiza!X$79="","",Analiza!X$79)</f>
        <v/>
      </c>
      <c r="V242" s="387" t="str">
        <f>IF(Analiza!Y$79="","",Analiza!Y$79)</f>
        <v/>
      </c>
      <c r="W242" s="387" t="str">
        <f>IF(Analiza!Z$79="","",Analiza!Z$79)</f>
        <v/>
      </c>
      <c r="X242" s="387" t="str">
        <f>IF(Analiza!AA$79="","",Analiza!AA$79)</f>
        <v/>
      </c>
      <c r="Y242" s="387" t="str">
        <f>IF(Analiza!AB$79="","",Analiza!AB$79)</f>
        <v/>
      </c>
      <c r="Z242" s="387" t="str">
        <f>IF(Analiza!AC$79="","",Analiza!AC$79)</f>
        <v/>
      </c>
      <c r="AA242" s="387" t="str">
        <f>IF(Analiza!AD$79="","",Analiza!AD$79)</f>
        <v/>
      </c>
      <c r="AB242" s="387" t="str">
        <f>IF(Analiza!AE$79="","",Analiza!AE$79)</f>
        <v/>
      </c>
      <c r="AC242" s="387" t="str">
        <f>IF(Analiza!AF$79="","",Analiza!AF$79)</f>
        <v/>
      </c>
      <c r="AD242" s="387" t="str">
        <f>IF(Analiza!AG$79="","",Analiza!AG$79)</f>
        <v/>
      </c>
      <c r="AE242" s="387" t="str">
        <f>IF(Analiza!AH$79="","",Analiza!AH$79)</f>
        <v/>
      </c>
      <c r="AF242" s="387" t="str">
        <f>IF(Analiza!AI$79="","",Analiza!AI$79)</f>
        <v/>
      </c>
      <c r="AG242" s="387" t="str">
        <f>IF(Analiza!AJ$79="","",Analiza!AJ$79)</f>
        <v/>
      </c>
    </row>
    <row r="243" spans="1:40" s="8" customFormat="1" ht="12" thickBot="1">
      <c r="A243" s="653"/>
      <c r="B243" s="655"/>
      <c r="C243" s="657"/>
      <c r="D243" s="498" t="str">
        <f>IF(Analiza!G$80="","",Analiza!G$80)</f>
        <v/>
      </c>
      <c r="E243" s="498" t="str">
        <f>IF(Analiza!H$80="","",Analiza!H$80)</f>
        <v/>
      </c>
      <c r="F243" s="498" t="str">
        <f>IF(Analiza!I$80="","",Analiza!I$80)</f>
        <v/>
      </c>
      <c r="G243" s="498" t="str">
        <f>IF(Analiza!J$80="","",Analiza!J$80)</f>
        <v/>
      </c>
      <c r="H243" s="498" t="str">
        <f>IF(Analiza!K$80="","",Analiza!K$80)</f>
        <v/>
      </c>
      <c r="I243" s="498" t="str">
        <f>IF(Analiza!L$80="","",Analiza!L$80)</f>
        <v/>
      </c>
      <c r="J243" s="498" t="str">
        <f>IF(Analiza!M$80="","",Analiza!M$80)</f>
        <v/>
      </c>
      <c r="K243" s="498" t="str">
        <f>IF(Analiza!N$80="","",Analiza!N$80)</f>
        <v/>
      </c>
      <c r="L243" s="498" t="str">
        <f>IF(Analiza!O$80="","",Analiza!O$80)</f>
        <v/>
      </c>
      <c r="M243" s="498" t="str">
        <f>IF(Analiza!P$80="","",Analiza!P$80)</f>
        <v/>
      </c>
      <c r="N243" s="498" t="str">
        <f>IF(Analiza!Q$80="","",Analiza!Q$80)</f>
        <v/>
      </c>
      <c r="O243" s="498" t="str">
        <f>IF(Analiza!R$80="","",Analiza!R$80)</f>
        <v/>
      </c>
      <c r="P243" s="498" t="str">
        <f>IF(Analiza!S$80="","",Analiza!S$80)</f>
        <v/>
      </c>
      <c r="Q243" s="498" t="str">
        <f>IF(Analiza!T$80="","",Analiza!T$80)</f>
        <v/>
      </c>
      <c r="R243" s="498" t="str">
        <f>IF(Analiza!U$80="","",Analiza!U$80)</f>
        <v/>
      </c>
      <c r="S243" s="498" t="str">
        <f>IF(Analiza!V$80="","",Analiza!V$80)</f>
        <v/>
      </c>
      <c r="T243" s="498" t="str">
        <f>IF(Analiza!W$80="","",Analiza!W$80)</f>
        <v/>
      </c>
      <c r="U243" s="498" t="str">
        <f>IF(Analiza!X$80="","",Analiza!X$80)</f>
        <v/>
      </c>
      <c r="V243" s="498" t="str">
        <f>IF(Analiza!Y$80="","",Analiza!Y$80)</f>
        <v/>
      </c>
      <c r="W243" s="498" t="str">
        <f>IF(Analiza!Z$80="","",Analiza!Z$80)</f>
        <v/>
      </c>
      <c r="X243" s="498" t="str">
        <f>IF(Analiza!AA$80="","",Analiza!AA$80)</f>
        <v/>
      </c>
      <c r="Y243" s="498" t="str">
        <f>IF(Analiza!AB$80="","",Analiza!AB$80)</f>
        <v/>
      </c>
      <c r="Z243" s="498" t="str">
        <f>IF(Analiza!AC$80="","",Analiza!AC$80)</f>
        <v/>
      </c>
      <c r="AA243" s="498" t="str">
        <f>IF(Analiza!AD$80="","",Analiza!AD$80)</f>
        <v/>
      </c>
      <c r="AB243" s="498" t="str">
        <f>IF(Analiza!AE$80="","",Analiza!AE$80)</f>
        <v/>
      </c>
      <c r="AC243" s="498" t="str">
        <f>IF(Analiza!AF$80="","",Analiza!AF$80)</f>
        <v/>
      </c>
      <c r="AD243" s="498" t="str">
        <f>IF(Analiza!AG$80="","",Analiza!AG$80)</f>
        <v/>
      </c>
      <c r="AE243" s="498" t="str">
        <f>IF(Analiza!AH$80="","",Analiza!AH$80)</f>
        <v/>
      </c>
      <c r="AF243" s="498" t="str">
        <f>IF(Analiza!AI$80="","",Analiza!AI$80)</f>
        <v/>
      </c>
      <c r="AG243" s="498" t="str">
        <f>IF(Analiza!AJ$80="","",Analiza!AJ$80)</f>
        <v/>
      </c>
    </row>
    <row r="244" spans="1:40" s="5" customFormat="1" ht="12" thickBot="1">
      <c r="A244" s="38">
        <v>0</v>
      </c>
      <c r="B244" s="4" t="s">
        <v>612</v>
      </c>
      <c r="C244" s="578" t="s">
        <v>1</v>
      </c>
      <c r="D244" s="581"/>
      <c r="E244" s="579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80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623</v>
      </c>
      <c r="C246" s="582" t="s">
        <v>1</v>
      </c>
      <c r="D246" s="584"/>
      <c r="E246" s="585"/>
      <c r="F246" s="585"/>
      <c r="G246" s="585"/>
      <c r="H246" s="585"/>
      <c r="I246" s="585"/>
      <c r="J246" s="585"/>
      <c r="K246" s="585"/>
      <c r="L246" s="585"/>
      <c r="M246" s="585"/>
      <c r="N246" s="585"/>
      <c r="O246" s="585"/>
      <c r="P246" s="585"/>
      <c r="Q246" s="585"/>
      <c r="R246" s="585"/>
      <c r="S246" s="585"/>
      <c r="T246" s="585"/>
      <c r="U246" s="585"/>
      <c r="V246" s="585"/>
      <c r="W246" s="585"/>
      <c r="X246" s="585"/>
      <c r="Y246" s="585"/>
      <c r="Z246" s="585"/>
      <c r="AA246" s="585"/>
      <c r="AB246" s="585"/>
      <c r="AC246" s="585"/>
      <c r="AD246" s="585"/>
      <c r="AE246" s="585"/>
      <c r="AF246" s="585"/>
      <c r="AG246" s="586"/>
    </row>
    <row r="247" spans="1:40" s="18" customFormat="1">
      <c r="A247" s="40" t="s">
        <v>16</v>
      </c>
      <c r="B247" s="23" t="s">
        <v>613</v>
      </c>
      <c r="C247" s="582" t="s">
        <v>1</v>
      </c>
      <c r="D247" s="587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8"/>
    </row>
    <row r="248" spans="1:40" s="18" customFormat="1" ht="23.25" thickBot="1">
      <c r="A248" s="41" t="s">
        <v>17</v>
      </c>
      <c r="B248" s="25" t="s">
        <v>614</v>
      </c>
      <c r="C248" s="583" t="s">
        <v>1</v>
      </c>
      <c r="D248" s="589"/>
      <c r="E248" s="590"/>
      <c r="F248" s="590"/>
      <c r="G248" s="590"/>
      <c r="H248" s="590"/>
      <c r="I248" s="590"/>
      <c r="J248" s="590"/>
      <c r="K248" s="590"/>
      <c r="L248" s="590"/>
      <c r="M248" s="590"/>
      <c r="N248" s="590"/>
      <c r="O248" s="590"/>
      <c r="P248" s="590"/>
      <c r="Q248" s="590"/>
      <c r="R248" s="590"/>
      <c r="S248" s="590"/>
      <c r="T248" s="590"/>
      <c r="U248" s="590"/>
      <c r="V248" s="590"/>
      <c r="W248" s="590"/>
      <c r="X248" s="590"/>
      <c r="Y248" s="590"/>
      <c r="Z248" s="590"/>
      <c r="AA248" s="590"/>
      <c r="AB248" s="590"/>
      <c r="AC248" s="590"/>
      <c r="AD248" s="590"/>
      <c r="AE248" s="590"/>
      <c r="AF248" s="590"/>
      <c r="AG248" s="591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80"/>
      <c r="E249" s="580"/>
      <c r="F249" s="580"/>
      <c r="G249" s="580"/>
      <c r="H249" s="580"/>
      <c r="I249" s="580"/>
      <c r="J249" s="580"/>
      <c r="K249" s="580"/>
      <c r="L249" s="580"/>
      <c r="M249" s="580"/>
      <c r="N249" s="580"/>
      <c r="O249" s="580"/>
      <c r="P249" s="580"/>
      <c r="Q249" s="580"/>
      <c r="R249" s="580"/>
      <c r="S249" s="580"/>
      <c r="T249" s="580"/>
      <c r="U249" s="580"/>
      <c r="V249" s="580"/>
      <c r="W249" s="580"/>
      <c r="X249" s="580"/>
      <c r="Y249" s="580"/>
      <c r="Z249" s="580"/>
      <c r="AA249" s="580"/>
      <c r="AB249" s="580"/>
      <c r="AC249" s="580"/>
      <c r="AD249" s="580"/>
      <c r="AE249" s="580"/>
      <c r="AF249" s="580"/>
      <c r="AG249" s="580"/>
    </row>
    <row r="250" spans="1:40" s="18" customFormat="1">
      <c r="A250" s="40" t="s">
        <v>40</v>
      </c>
      <c r="B250" s="23" t="s">
        <v>615</v>
      </c>
      <c r="C250" s="582" t="s">
        <v>1</v>
      </c>
      <c r="D250" s="584"/>
      <c r="E250" s="585"/>
      <c r="F250" s="585"/>
      <c r="G250" s="585"/>
      <c r="H250" s="585"/>
      <c r="I250" s="585"/>
      <c r="J250" s="585"/>
      <c r="K250" s="585"/>
      <c r="L250" s="585"/>
      <c r="M250" s="585"/>
      <c r="N250" s="585"/>
      <c r="O250" s="585"/>
      <c r="P250" s="585"/>
      <c r="Q250" s="585"/>
      <c r="R250" s="585"/>
      <c r="S250" s="585"/>
      <c r="T250" s="585"/>
      <c r="U250" s="585"/>
      <c r="V250" s="585"/>
      <c r="W250" s="585"/>
      <c r="X250" s="585"/>
      <c r="Y250" s="585"/>
      <c r="Z250" s="585"/>
      <c r="AA250" s="585"/>
      <c r="AB250" s="585"/>
      <c r="AC250" s="585"/>
      <c r="AD250" s="585"/>
      <c r="AE250" s="585"/>
      <c r="AF250" s="585"/>
      <c r="AG250" s="586"/>
    </row>
    <row r="251" spans="1:40" s="18" customFormat="1" ht="12" thickBot="1">
      <c r="A251" s="41" t="s">
        <v>41</v>
      </c>
      <c r="B251" s="25" t="s">
        <v>616</v>
      </c>
      <c r="C251" s="583" t="s">
        <v>1</v>
      </c>
      <c r="D251" s="589"/>
      <c r="E251" s="590"/>
      <c r="F251" s="590"/>
      <c r="G251" s="590"/>
      <c r="H251" s="590"/>
      <c r="I251" s="590"/>
      <c r="J251" s="590"/>
      <c r="K251" s="590"/>
      <c r="L251" s="590"/>
      <c r="M251" s="590"/>
      <c r="N251" s="590"/>
      <c r="O251" s="590"/>
      <c r="P251" s="590"/>
      <c r="Q251" s="590"/>
      <c r="R251" s="590"/>
      <c r="S251" s="590"/>
      <c r="T251" s="590"/>
      <c r="U251" s="590"/>
      <c r="V251" s="590"/>
      <c r="W251" s="590"/>
      <c r="X251" s="590"/>
      <c r="Y251" s="590"/>
      <c r="Z251" s="590"/>
      <c r="AA251" s="590"/>
      <c r="AB251" s="590"/>
      <c r="AC251" s="590"/>
      <c r="AD251" s="590"/>
      <c r="AE251" s="590"/>
      <c r="AF251" s="590"/>
      <c r="AG251" s="591"/>
    </row>
    <row r="252" spans="1:40" s="374" customFormat="1" ht="24" customHeight="1">
      <c r="A252" s="373" t="s">
        <v>342</v>
      </c>
      <c r="B252" s="374" t="s">
        <v>341</v>
      </c>
      <c r="H252" s="402"/>
    </row>
    <row r="253" spans="1:40" s="8" customFormat="1">
      <c r="A253" s="652" t="s">
        <v>10</v>
      </c>
      <c r="B253" s="654" t="s">
        <v>2</v>
      </c>
      <c r="C253" s="656" t="s">
        <v>0</v>
      </c>
      <c r="D253" s="387" t="str">
        <f>IF(Analiza!G$79="","",Analiza!G$79)</f>
        <v/>
      </c>
      <c r="E253" s="387" t="str">
        <f>IF(Analiza!H$79="","",Analiza!H$79)</f>
        <v/>
      </c>
      <c r="F253" s="387" t="str">
        <f>IF(Analiza!I$79="","",Analiza!I$79)</f>
        <v/>
      </c>
      <c r="G253" s="387" t="str">
        <f>IF(Analiza!J$79="","",Analiza!J$79)</f>
        <v/>
      </c>
      <c r="H253" s="387" t="str">
        <f>IF(Analiza!K$79="","",Analiza!K$79)</f>
        <v/>
      </c>
      <c r="I253" s="387" t="str">
        <f>IF(Analiza!L$79="","",Analiza!L$79)</f>
        <v/>
      </c>
      <c r="J253" s="387" t="str">
        <f>IF(Analiza!M$79="","",Analiza!M$79)</f>
        <v/>
      </c>
      <c r="K253" s="387" t="str">
        <f>IF(Analiza!N$79="","",Analiza!N$79)</f>
        <v/>
      </c>
      <c r="L253" s="387" t="str">
        <f>IF(Analiza!O$79="","",Analiza!O$79)</f>
        <v/>
      </c>
      <c r="M253" s="387" t="str">
        <f>IF(Analiza!P$79="","",Analiza!P$79)</f>
        <v/>
      </c>
      <c r="N253" s="387" t="str">
        <f>IF(Analiza!Q$79="","",Analiza!Q$79)</f>
        <v/>
      </c>
      <c r="O253" s="387" t="str">
        <f>IF(Analiza!R$79="","",Analiza!R$79)</f>
        <v/>
      </c>
      <c r="P253" s="387" t="str">
        <f>IF(Analiza!S$79="","",Analiza!S$79)</f>
        <v/>
      </c>
      <c r="Q253" s="387" t="str">
        <f>IF(Analiza!T$79="","",Analiza!T$79)</f>
        <v/>
      </c>
      <c r="R253" s="387" t="str">
        <f>IF(Analiza!U$79="","",Analiza!U$79)</f>
        <v/>
      </c>
      <c r="S253" s="387" t="str">
        <f>IF(Analiza!V$79="","",Analiza!V$79)</f>
        <v/>
      </c>
      <c r="T253" s="387" t="str">
        <f>IF(Analiza!W$79="","",Analiza!W$79)</f>
        <v/>
      </c>
      <c r="U253" s="387" t="str">
        <f>IF(Analiza!X$79="","",Analiza!X$79)</f>
        <v/>
      </c>
      <c r="V253" s="387" t="str">
        <f>IF(Analiza!Y$79="","",Analiza!Y$79)</f>
        <v/>
      </c>
      <c r="W253" s="387" t="str">
        <f>IF(Analiza!Z$79="","",Analiza!Z$79)</f>
        <v/>
      </c>
      <c r="X253" s="387" t="str">
        <f>IF(Analiza!AA$79="","",Analiza!AA$79)</f>
        <v/>
      </c>
      <c r="Y253" s="387" t="str">
        <f>IF(Analiza!AB$79="","",Analiza!AB$79)</f>
        <v/>
      </c>
      <c r="Z253" s="387" t="str">
        <f>IF(Analiza!AC$79="","",Analiza!AC$79)</f>
        <v/>
      </c>
      <c r="AA253" s="387" t="str">
        <f>IF(Analiza!AD$79="","",Analiza!AD$79)</f>
        <v/>
      </c>
      <c r="AB253" s="387" t="str">
        <f>IF(Analiza!AE$79="","",Analiza!AE$79)</f>
        <v/>
      </c>
      <c r="AC253" s="387" t="str">
        <f>IF(Analiza!AF$79="","",Analiza!AF$79)</f>
        <v/>
      </c>
      <c r="AD253" s="387" t="str">
        <f>IF(Analiza!AG$79="","",Analiza!AG$79)</f>
        <v/>
      </c>
      <c r="AE253" s="387" t="str">
        <f>IF(Analiza!AH$79="","",Analiza!AH$79)</f>
        <v/>
      </c>
      <c r="AF253" s="387" t="str">
        <f>IF(Analiza!AI$79="","",Analiza!AI$79)</f>
        <v/>
      </c>
      <c r="AG253" s="387" t="str">
        <f>IF(Analiza!AJ$79="","",Analiza!AJ$79)</f>
        <v/>
      </c>
    </row>
    <row r="254" spans="1:40" s="8" customFormat="1">
      <c r="A254" s="653"/>
      <c r="B254" s="655"/>
      <c r="C254" s="657"/>
      <c r="D254" s="498" t="str">
        <f>IF(Analiza!G$80="","",Analiza!G$80)</f>
        <v/>
      </c>
      <c r="E254" s="498" t="str">
        <f>IF(Analiza!H$80="","",Analiza!H$80)</f>
        <v/>
      </c>
      <c r="F254" s="498" t="str">
        <f>IF(Analiza!I$80="","",Analiza!I$80)</f>
        <v/>
      </c>
      <c r="G254" s="498" t="str">
        <f>IF(Analiza!J$80="","",Analiza!J$80)</f>
        <v/>
      </c>
      <c r="H254" s="498" t="str">
        <f>IF(Analiza!K$80="","",Analiza!K$80)</f>
        <v/>
      </c>
      <c r="I254" s="498" t="str">
        <f>IF(Analiza!L$80="","",Analiza!L$80)</f>
        <v/>
      </c>
      <c r="J254" s="498" t="str">
        <f>IF(Analiza!M$80="","",Analiza!M$80)</f>
        <v/>
      </c>
      <c r="K254" s="498" t="str">
        <f>IF(Analiza!N$80="","",Analiza!N$80)</f>
        <v/>
      </c>
      <c r="L254" s="498" t="str">
        <f>IF(Analiza!O$80="","",Analiza!O$80)</f>
        <v/>
      </c>
      <c r="M254" s="498" t="str">
        <f>IF(Analiza!P$80="","",Analiza!P$80)</f>
        <v/>
      </c>
      <c r="N254" s="498" t="str">
        <f>IF(Analiza!Q$80="","",Analiza!Q$80)</f>
        <v/>
      </c>
      <c r="O254" s="498" t="str">
        <f>IF(Analiza!R$80="","",Analiza!R$80)</f>
        <v/>
      </c>
      <c r="P254" s="498" t="str">
        <f>IF(Analiza!S$80="","",Analiza!S$80)</f>
        <v/>
      </c>
      <c r="Q254" s="498" t="str">
        <f>IF(Analiza!T$80="","",Analiza!T$80)</f>
        <v/>
      </c>
      <c r="R254" s="498" t="str">
        <f>IF(Analiza!U$80="","",Analiza!U$80)</f>
        <v/>
      </c>
      <c r="S254" s="498" t="str">
        <f>IF(Analiza!V$80="","",Analiza!V$80)</f>
        <v/>
      </c>
      <c r="T254" s="498" t="str">
        <f>IF(Analiza!W$80="","",Analiza!W$80)</f>
        <v/>
      </c>
      <c r="U254" s="498" t="str">
        <f>IF(Analiza!X$80="","",Analiza!X$80)</f>
        <v/>
      </c>
      <c r="V254" s="498" t="str">
        <f>IF(Analiza!Y$80="","",Analiza!Y$80)</f>
        <v/>
      </c>
      <c r="W254" s="498" t="str">
        <f>IF(Analiza!Z$80="","",Analiza!Z$80)</f>
        <v/>
      </c>
      <c r="X254" s="498" t="str">
        <f>IF(Analiza!AA$80="","",Analiza!AA$80)</f>
        <v/>
      </c>
      <c r="Y254" s="498" t="str">
        <f>IF(Analiza!AB$80="","",Analiza!AB$80)</f>
        <v/>
      </c>
      <c r="Z254" s="498" t="str">
        <f>IF(Analiza!AC$80="","",Analiza!AC$80)</f>
        <v/>
      </c>
      <c r="AA254" s="498" t="str">
        <f>IF(Analiza!AD$80="","",Analiza!AD$80)</f>
        <v/>
      </c>
      <c r="AB254" s="498" t="str">
        <f>IF(Analiza!AE$80="","",Analiza!AE$80)</f>
        <v/>
      </c>
      <c r="AC254" s="498" t="str">
        <f>IF(Analiza!AF$80="","",Analiza!AF$80)</f>
        <v/>
      </c>
      <c r="AD254" s="498" t="str">
        <f>IF(Analiza!AG$80="","",Analiza!AG$80)</f>
        <v/>
      </c>
      <c r="AE254" s="498" t="str">
        <f>IF(Analiza!AH$80="","",Analiza!AH$80)</f>
        <v/>
      </c>
      <c r="AF254" s="498" t="str">
        <f>IF(Analiza!AI$80="","",Analiza!AI$80)</f>
        <v/>
      </c>
      <c r="AG254" s="498" t="str">
        <f>IF(Analiza!AJ$80="","",Analiza!AJ$80)</f>
        <v/>
      </c>
    </row>
    <row r="255" spans="1:40" s="69" customFormat="1" ht="12" thickBot="1">
      <c r="A255" s="45" t="s">
        <v>123</v>
      </c>
      <c r="B255" s="265" t="s">
        <v>371</v>
      </c>
      <c r="C255" s="148" t="s">
        <v>1</v>
      </c>
      <c r="D255" s="596"/>
      <c r="E255" s="596"/>
      <c r="F255" s="596"/>
      <c r="G255" s="596"/>
      <c r="H255" s="596"/>
      <c r="I255" s="596"/>
      <c r="J255" s="596"/>
      <c r="K255" s="596"/>
      <c r="L255" s="596"/>
      <c r="M255" s="596"/>
      <c r="N255" s="596"/>
      <c r="O255" s="596"/>
      <c r="P255" s="596"/>
      <c r="Q255" s="596"/>
      <c r="R255" s="596"/>
      <c r="S255" s="596"/>
      <c r="T255" s="596"/>
      <c r="U255" s="596"/>
      <c r="V255" s="596"/>
      <c r="W255" s="596"/>
      <c r="X255" s="596"/>
      <c r="Y255" s="596"/>
      <c r="Z255" s="596"/>
      <c r="AA255" s="596"/>
      <c r="AB255" s="596"/>
      <c r="AC255" s="596"/>
      <c r="AD255" s="596"/>
      <c r="AE255" s="596"/>
      <c r="AF255" s="596"/>
      <c r="AG255" s="596"/>
    </row>
    <row r="256" spans="1:40" s="70" customFormat="1">
      <c r="A256" s="85" t="s">
        <v>145</v>
      </c>
      <c r="B256" s="86" t="str">
        <f>IF($C$3="","",VLOOKUP($C$3,Analiza!$B$544:$M$567,4,FALSE))</f>
        <v/>
      </c>
      <c r="C256" s="543" t="str">
        <f>IF(B256="Nie dotyczy","","zł/rok")</f>
        <v>zł/rok</v>
      </c>
      <c r="D256" s="546"/>
      <c r="E256" s="547"/>
      <c r="F256" s="547"/>
      <c r="G256" s="547"/>
      <c r="H256" s="547"/>
      <c r="I256" s="547"/>
      <c r="J256" s="547"/>
      <c r="K256" s="547"/>
      <c r="L256" s="547"/>
      <c r="M256" s="547"/>
      <c r="N256" s="547"/>
      <c r="O256" s="547"/>
      <c r="P256" s="547"/>
      <c r="Q256" s="547"/>
      <c r="R256" s="547"/>
      <c r="S256" s="547"/>
      <c r="T256" s="547"/>
      <c r="U256" s="547"/>
      <c r="V256" s="547"/>
      <c r="W256" s="547"/>
      <c r="X256" s="547"/>
      <c r="Y256" s="547"/>
      <c r="Z256" s="547"/>
      <c r="AA256" s="547"/>
      <c r="AB256" s="547"/>
      <c r="AC256" s="547"/>
      <c r="AD256" s="547"/>
      <c r="AE256" s="547"/>
      <c r="AF256" s="547"/>
      <c r="AG256" s="548"/>
      <c r="AH256" s="99"/>
      <c r="AI256" s="99"/>
      <c r="AJ256" s="98"/>
      <c r="AN256" s="75"/>
    </row>
    <row r="257" spans="1:40" s="70" customFormat="1">
      <c r="A257" s="85" t="s">
        <v>154</v>
      </c>
      <c r="B257" s="86" t="str">
        <f>IF($C$3="","",VLOOKUP($C$3,Analiza!$B$544:$M$567,5,FALSE))</f>
        <v/>
      </c>
      <c r="C257" s="543" t="str">
        <f t="shared" ref="C257:C265" si="20">IF(B257="Nie dotyczy","","zł/rok")</f>
        <v>zł/rok</v>
      </c>
      <c r="D257" s="549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50"/>
      <c r="AH257" s="99"/>
      <c r="AI257" s="99"/>
      <c r="AJ257" s="98"/>
      <c r="AN257" s="75"/>
    </row>
    <row r="258" spans="1:40" s="70" customFormat="1">
      <c r="A258" s="85" t="s">
        <v>382</v>
      </c>
      <c r="B258" s="86" t="str">
        <f>IF($C$3="","",VLOOKUP($C$3,Analiza!$B$544:$M$567,6,FALSE))</f>
        <v/>
      </c>
      <c r="C258" s="543" t="str">
        <f t="shared" si="20"/>
        <v>zł/rok</v>
      </c>
      <c r="D258" s="549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50"/>
      <c r="AH258" s="99"/>
      <c r="AI258" s="99"/>
      <c r="AJ258" s="98"/>
      <c r="AN258" s="75"/>
    </row>
    <row r="259" spans="1:40" s="70" customFormat="1">
      <c r="A259" s="85" t="s">
        <v>383</v>
      </c>
      <c r="B259" s="86" t="str">
        <f>IF($C$3="","",VLOOKUP($C$3,Analiza!$B$544:$M$567,7,FALSE))</f>
        <v/>
      </c>
      <c r="C259" s="543" t="str">
        <f t="shared" si="20"/>
        <v>zł/rok</v>
      </c>
      <c r="D259" s="549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50"/>
      <c r="AH259" s="99"/>
      <c r="AI259" s="99"/>
      <c r="AJ259" s="98"/>
      <c r="AN259" s="75"/>
    </row>
    <row r="260" spans="1:40" s="70" customFormat="1">
      <c r="A260" s="85" t="s">
        <v>384</v>
      </c>
      <c r="B260" s="86" t="str">
        <f>IF($C$3="","",VLOOKUP($C$3,Analiza!$B$544:$M$567,8,FALSE))</f>
        <v/>
      </c>
      <c r="C260" s="543" t="str">
        <f t="shared" si="20"/>
        <v>zł/rok</v>
      </c>
      <c r="D260" s="549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50"/>
      <c r="AH260" s="99"/>
      <c r="AI260" s="99"/>
      <c r="AJ260" s="98"/>
      <c r="AN260" s="75"/>
    </row>
    <row r="261" spans="1:40" s="70" customFormat="1">
      <c r="A261" s="85" t="s">
        <v>385</v>
      </c>
      <c r="B261" s="86" t="str">
        <f>IF($C$3="","",VLOOKUP($C$3,Analiza!$B$544:$M$567,9,FALSE))</f>
        <v/>
      </c>
      <c r="C261" s="543" t="str">
        <f t="shared" si="20"/>
        <v>zł/rok</v>
      </c>
      <c r="D261" s="549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50"/>
      <c r="AH261" s="99"/>
      <c r="AI261" s="99"/>
      <c r="AJ261" s="98"/>
      <c r="AN261" s="75"/>
    </row>
    <row r="262" spans="1:40" s="70" customFormat="1" ht="12" thickBot="1">
      <c r="A262" s="85" t="s">
        <v>386</v>
      </c>
      <c r="B262" s="86" t="str">
        <f>IF($C$3="","",VLOOKUP($C$3,Analiza!$B$544:$M$567,10,FALSE))</f>
        <v/>
      </c>
      <c r="C262" s="543" t="str">
        <f>IF(B262="Nie dotyczy","","EPC")</f>
        <v>EPC</v>
      </c>
      <c r="D262" s="563"/>
      <c r="E262" s="557"/>
      <c r="F262" s="557"/>
      <c r="G262" s="557"/>
      <c r="H262" s="557"/>
      <c r="I262" s="557"/>
      <c r="J262" s="557"/>
      <c r="K262" s="557"/>
      <c r="L262" s="557"/>
      <c r="M262" s="557"/>
      <c r="N262" s="557"/>
      <c r="O262" s="557"/>
      <c r="P262" s="557"/>
      <c r="Q262" s="557"/>
      <c r="R262" s="557"/>
      <c r="S262" s="557"/>
      <c r="T262" s="557"/>
      <c r="U262" s="557"/>
      <c r="V262" s="557"/>
      <c r="W262" s="557"/>
      <c r="X262" s="557"/>
      <c r="Y262" s="557"/>
      <c r="Z262" s="557"/>
      <c r="AA262" s="557"/>
      <c r="AB262" s="557"/>
      <c r="AC262" s="557"/>
      <c r="AD262" s="557"/>
      <c r="AE262" s="557"/>
      <c r="AF262" s="557"/>
      <c r="AG262" s="558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265" t="s">
        <v>370</v>
      </c>
      <c r="C263" s="148" t="s">
        <v>1</v>
      </c>
      <c r="D263" s="597"/>
      <c r="E263" s="597"/>
      <c r="F263" s="597"/>
      <c r="G263" s="597"/>
      <c r="H263" s="597"/>
      <c r="I263" s="597"/>
      <c r="J263" s="597"/>
      <c r="K263" s="597"/>
      <c r="L263" s="597"/>
      <c r="M263" s="597"/>
      <c r="N263" s="597"/>
      <c r="O263" s="597"/>
      <c r="P263" s="597"/>
      <c r="Q263" s="597"/>
      <c r="R263" s="597"/>
      <c r="S263" s="597"/>
      <c r="T263" s="597"/>
      <c r="U263" s="597"/>
      <c r="V263" s="597"/>
      <c r="W263" s="597"/>
      <c r="X263" s="597"/>
      <c r="Y263" s="597"/>
      <c r="Z263" s="597"/>
      <c r="AA263" s="597"/>
      <c r="AB263" s="597"/>
      <c r="AC263" s="597"/>
      <c r="AD263" s="597"/>
      <c r="AE263" s="597"/>
      <c r="AF263" s="597"/>
      <c r="AG263" s="597"/>
      <c r="AH263" s="329"/>
      <c r="AI263" s="329"/>
      <c r="AJ263" s="330"/>
      <c r="AN263" s="332"/>
    </row>
    <row r="264" spans="1:40" s="70" customFormat="1">
      <c r="A264" s="85" t="s">
        <v>388</v>
      </c>
      <c r="B264" s="86" t="str">
        <f>IF($C$3="","",VLOOKUP($C$3,Analiza!$B$544:$M$567,11,FALSE))</f>
        <v/>
      </c>
      <c r="C264" s="543" t="str">
        <f t="shared" si="20"/>
        <v>zł/rok</v>
      </c>
      <c r="D264" s="546"/>
      <c r="E264" s="547"/>
      <c r="F264" s="547"/>
      <c r="G264" s="547"/>
      <c r="H264" s="547"/>
      <c r="I264" s="547"/>
      <c r="J264" s="547"/>
      <c r="K264" s="547"/>
      <c r="L264" s="547"/>
      <c r="M264" s="547"/>
      <c r="N264" s="547"/>
      <c r="O264" s="547"/>
      <c r="P264" s="547"/>
      <c r="Q264" s="547"/>
      <c r="R264" s="547"/>
      <c r="S264" s="547"/>
      <c r="T264" s="547"/>
      <c r="U264" s="547"/>
      <c r="V264" s="547"/>
      <c r="W264" s="547"/>
      <c r="X264" s="547"/>
      <c r="Y264" s="547"/>
      <c r="Z264" s="547"/>
      <c r="AA264" s="547"/>
      <c r="AB264" s="547"/>
      <c r="AC264" s="547"/>
      <c r="AD264" s="547"/>
      <c r="AE264" s="547"/>
      <c r="AF264" s="547"/>
      <c r="AG264" s="548"/>
      <c r="AH264" s="99"/>
      <c r="AI264" s="99"/>
      <c r="AJ264" s="98"/>
      <c r="AN264" s="75"/>
    </row>
    <row r="265" spans="1:40" s="70" customFormat="1" ht="12" thickBot="1">
      <c r="A265" s="85" t="s">
        <v>124</v>
      </c>
      <c r="B265" s="86" t="str">
        <f>IF($C$3="","",VLOOKUP($C$3,Analiza!$B$544:$M$567,12,FALSE))</f>
        <v/>
      </c>
      <c r="C265" s="543" t="str">
        <f t="shared" si="20"/>
        <v>zł/rok</v>
      </c>
      <c r="D265" s="563"/>
      <c r="E265" s="557"/>
      <c r="F265" s="557"/>
      <c r="G265" s="557"/>
      <c r="H265" s="557"/>
      <c r="I265" s="557"/>
      <c r="J265" s="557"/>
      <c r="K265" s="557"/>
      <c r="L265" s="557"/>
      <c r="M265" s="557"/>
      <c r="N265" s="557"/>
      <c r="O265" s="557"/>
      <c r="P265" s="557"/>
      <c r="Q265" s="557"/>
      <c r="R265" s="557"/>
      <c r="S265" s="557"/>
      <c r="T265" s="557"/>
      <c r="U265" s="557"/>
      <c r="V265" s="557"/>
      <c r="W265" s="557"/>
      <c r="X265" s="557"/>
      <c r="Y265" s="557"/>
      <c r="Z265" s="557"/>
      <c r="AA265" s="557"/>
      <c r="AB265" s="557"/>
      <c r="AC265" s="557"/>
      <c r="AD265" s="557"/>
      <c r="AE265" s="557"/>
      <c r="AF265" s="557"/>
      <c r="AG265" s="558"/>
      <c r="AH265" s="99"/>
      <c r="AI265" s="99"/>
      <c r="AJ265" s="98"/>
      <c r="AN265" s="75"/>
    </row>
    <row r="266" spans="1:40" s="374" customFormat="1" ht="24" customHeight="1">
      <c r="A266" s="373" t="s">
        <v>512</v>
      </c>
      <c r="B266" s="374" t="s">
        <v>511</v>
      </c>
      <c r="D266" s="533"/>
      <c r="E266" s="533"/>
      <c r="F266" s="533"/>
      <c r="G266" s="533"/>
      <c r="H266" s="598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33"/>
      <c r="AD266" s="533"/>
      <c r="AE266" s="533"/>
      <c r="AF266" s="533"/>
      <c r="AG266" s="533"/>
    </row>
    <row r="267" spans="1:40" s="70" customFormat="1">
      <c r="A267" s="109">
        <v>1</v>
      </c>
      <c r="B267" s="59" t="s">
        <v>486</v>
      </c>
      <c r="C267" s="160" t="s">
        <v>510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487</v>
      </c>
      <c r="C268" s="342"/>
      <c r="D268" s="341"/>
      <c r="E268" s="616" t="s">
        <v>624</v>
      </c>
      <c r="F268" s="617" t="s">
        <v>625</v>
      </c>
      <c r="G268" s="617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488</v>
      </c>
      <c r="C269" s="342"/>
      <c r="D269" s="341"/>
      <c r="E269" s="616" t="s">
        <v>626</v>
      </c>
      <c r="F269" s="618">
        <f>Analiza!$D$441</f>
        <v>0</v>
      </c>
      <c r="G269" s="618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489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5" t="s">
        <v>490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A242:A243"/>
    <mergeCell ref="B242:B243"/>
    <mergeCell ref="C242:C243"/>
    <mergeCell ref="A253:A254"/>
    <mergeCell ref="B253:B254"/>
    <mergeCell ref="C253:C254"/>
    <mergeCell ref="A231:A232"/>
    <mergeCell ref="B231:B232"/>
    <mergeCell ref="C231:C232"/>
    <mergeCell ref="A237:A238"/>
    <mergeCell ref="B237:B238"/>
    <mergeCell ref="C237:C238"/>
    <mergeCell ref="D199:D200"/>
    <mergeCell ref="A213:A214"/>
    <mergeCell ref="B213:B214"/>
    <mergeCell ref="C213:C214"/>
    <mergeCell ref="D213:D214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49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list" allowBlank="1" showInputMessage="1" showErrorMessage="1" sqref="C28">
      <formula1>Miara_rezultatu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11"/>
  <sheetViews>
    <sheetView tabSelected="1" topLeftCell="A496" zoomScaleNormal="100" zoomScaleSheetLayoutView="90" workbookViewId="0">
      <pane xSplit="3" topLeftCell="D1" activePane="topRight" state="frozen"/>
      <selection activeCell="D372" sqref="D372"/>
      <selection pane="topRight" activeCell="B542" sqref="B542"/>
    </sheetView>
  </sheetViews>
  <sheetFormatPr defaultColWidth="0" defaultRowHeight="11.25" zeroHeight="1"/>
  <cols>
    <col min="1" max="1" width="4.5703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498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429</v>
      </c>
      <c r="W2" s="368"/>
      <c r="X2" s="368"/>
      <c r="Y2" s="368"/>
      <c r="Z2" s="368"/>
      <c r="AA2" s="368"/>
      <c r="AB2" s="368"/>
      <c r="AC2" s="368" t="s">
        <v>428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565</v>
      </c>
      <c r="C3" s="450" t="str">
        <f>IF(Dane!C3="","",Dane!C3)</f>
        <v/>
      </c>
      <c r="D3" s="359"/>
      <c r="E3" s="441"/>
      <c r="F3" s="441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566</v>
      </c>
      <c r="C4" s="103" t="s">
        <v>9</v>
      </c>
      <c r="D4" s="452" t="str">
        <f>IF(Dane!D4="","",Dane!D4)</f>
        <v/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497</v>
      </c>
      <c r="C5" s="96" t="s">
        <v>9</v>
      </c>
      <c r="D5" s="451" t="str">
        <f>IF($C$3="","Brak okresu",VLOOKUP($C$3,$B$544:$K$567,2))</f>
        <v>Brak okresu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499</v>
      </c>
      <c r="C6" s="364"/>
      <c r="D6" s="442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429</v>
      </c>
      <c r="W6" s="368"/>
      <c r="X6" s="368"/>
      <c r="Y6" s="368"/>
      <c r="Z6" s="368"/>
      <c r="AA6" s="368"/>
      <c r="AB6" s="368"/>
      <c r="AC6" s="368" t="s">
        <v>428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dotyczy",VLOOKUP($C$3,$B$544:$K$567,3))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9" t="s">
        <v>400</v>
      </c>
      <c r="C10" s="96" t="s">
        <v>260</v>
      </c>
      <c r="D10" s="380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500</v>
      </c>
      <c r="B11" s="363" t="s">
        <v>501</v>
      </c>
      <c r="C11" s="364"/>
      <c r="D11" s="442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429</v>
      </c>
      <c r="W11" s="368"/>
      <c r="X11" s="368"/>
      <c r="Y11" s="368"/>
      <c r="Z11" s="368"/>
      <c r="AA11" s="368"/>
      <c r="AB11" s="368"/>
      <c r="AC11" s="368" t="s">
        <v>428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567</v>
      </c>
      <c r="C12" s="101" t="s">
        <v>4</v>
      </c>
      <c r="D12" s="443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568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569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570</v>
      </c>
      <c r="C15" s="96" t="s">
        <v>80</v>
      </c>
      <c r="D15" s="447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502</v>
      </c>
      <c r="B16" s="363" t="s">
        <v>503</v>
      </c>
      <c r="C16" s="364"/>
      <c r="D16" s="44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429</v>
      </c>
      <c r="W16" s="368"/>
      <c r="X16" s="368"/>
      <c r="Y16" s="368"/>
      <c r="Z16" s="368"/>
      <c r="AA16" s="368"/>
      <c r="AB16" s="368"/>
      <c r="AC16" s="368" t="s">
        <v>428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3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7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504</v>
      </c>
      <c r="B19" s="363" t="s">
        <v>505</v>
      </c>
      <c r="C19" s="364"/>
      <c r="D19" s="442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429</v>
      </c>
      <c r="W19" s="368"/>
      <c r="X19" s="368"/>
      <c r="Y19" s="368"/>
      <c r="Z19" s="368"/>
      <c r="AA19" s="368"/>
      <c r="AB19" s="368"/>
      <c r="AC19" s="368" t="s">
        <v>428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443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375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447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506</v>
      </c>
      <c r="B23" s="363" t="s">
        <v>507</v>
      </c>
      <c r="C23" s="364"/>
      <c r="D23" s="442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429</v>
      </c>
      <c r="W23" s="368"/>
      <c r="X23" s="368"/>
      <c r="Y23" s="368"/>
      <c r="Z23" s="368"/>
      <c r="AA23" s="368"/>
      <c r="AB23" s="368"/>
      <c r="AC23" s="368" t="s">
        <v>428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571</v>
      </c>
      <c r="C24" s="443" t="str">
        <f>IF(Dane!C21="","",Dane!C21)</f>
        <v/>
      </c>
      <c r="D24" s="179" t="s">
        <v>564</v>
      </c>
      <c r="E24" s="444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572</v>
      </c>
      <c r="C25" s="375" t="str">
        <f>IF(Dane!C22="","",Dane!C22)</f>
        <v/>
      </c>
      <c r="D25" s="180" t="s">
        <v>564</v>
      </c>
      <c r="E25" s="445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9" t="str">
        <f>IF(Dane!C23="","",Dane!C23)</f>
        <v/>
      </c>
      <c r="D26" s="446" t="str">
        <f>IF($C$24="","",VLOOKUP($C$24,$B$570:$E$572,2,FALSE))</f>
        <v/>
      </c>
      <c r="E26" s="445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508</v>
      </c>
      <c r="B27" s="24" t="s">
        <v>198</v>
      </c>
      <c r="C27" s="619" t="str">
        <f>IF(Dane!C24="","",Dane!C24)</f>
        <v/>
      </c>
      <c r="D27" s="446" t="str">
        <f>IF($C$24="","",VLOOKUP($C$24,$B$570:$E$572,3,FALSE))</f>
        <v/>
      </c>
      <c r="E27" s="445" t="str">
        <f t="shared" ref="E27:E28" si="0">IF(C27="",D27)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509</v>
      </c>
      <c r="B28" s="27" t="s">
        <v>573</v>
      </c>
      <c r="C28" s="620" t="str">
        <f>IF(Dane!C25="","",Dane!C25)</f>
        <v/>
      </c>
      <c r="D28" s="448" t="str">
        <f>IF($C$24="","",VLOOKUP($C$24,$B$570:$E$572,4,FALSE))</f>
        <v/>
      </c>
      <c r="E28" s="449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777.33816500000012</v>
      </c>
      <c r="E30" s="102">
        <f>D30*(1+E$43/2)</f>
        <v>789.3869065575002</v>
      </c>
      <c r="F30" s="102">
        <f t="shared" ref="F30:AS30" si="1">E30*(1+F$43/2)</f>
        <v>799.25424288946897</v>
      </c>
      <c r="G30" s="102">
        <f t="shared" si="1"/>
        <v>810.04417516847684</v>
      </c>
      <c r="H30" s="102">
        <f t="shared" si="1"/>
        <v>820.57474944566695</v>
      </c>
      <c r="I30" s="102">
        <f t="shared" si="1"/>
        <v>832.06279593790634</v>
      </c>
      <c r="J30" s="102">
        <f t="shared" si="1"/>
        <v>839.96739249931647</v>
      </c>
      <c r="K30" s="102">
        <f t="shared" si="1"/>
        <v>847.73709087993518</v>
      </c>
      <c r="L30" s="102">
        <f t="shared" si="1"/>
        <v>854.94285615241461</v>
      </c>
      <c r="M30" s="102">
        <f t="shared" si="1"/>
        <v>861.78239900163396</v>
      </c>
      <c r="N30" s="102">
        <f t="shared" si="1"/>
        <v>868.46121259389656</v>
      </c>
      <c r="O30" s="102">
        <f t="shared" si="1"/>
        <v>874.9746716883509</v>
      </c>
      <c r="P30" s="102">
        <f t="shared" si="1"/>
        <v>881.31823805809142</v>
      </c>
      <c r="Q30" s="102">
        <f t="shared" si="1"/>
        <v>887.7077952840126</v>
      </c>
      <c r="R30" s="102">
        <f t="shared" si="1"/>
        <v>894.14367679982172</v>
      </c>
      <c r="S30" s="102">
        <f t="shared" si="1"/>
        <v>900.40268253742033</v>
      </c>
      <c r="T30" s="102">
        <f t="shared" si="1"/>
        <v>906.70550131518223</v>
      </c>
      <c r="U30" s="102">
        <f t="shared" si="1"/>
        <v>913.05243982438844</v>
      </c>
      <c r="V30" s="102">
        <f t="shared" si="1"/>
        <v>919.2155437932031</v>
      </c>
      <c r="W30" s="102">
        <f t="shared" si="1"/>
        <v>925.42024871380727</v>
      </c>
      <c r="X30" s="102">
        <f t="shared" si="1"/>
        <v>931.43548033044692</v>
      </c>
      <c r="Y30" s="102">
        <f t="shared" si="1"/>
        <v>937.25695208251227</v>
      </c>
      <c r="Z30" s="102">
        <f t="shared" si="1"/>
        <v>943.11480803302811</v>
      </c>
      <c r="AA30" s="102">
        <f t="shared" si="1"/>
        <v>948.77349688122627</v>
      </c>
      <c r="AB30" s="102">
        <f t="shared" si="1"/>
        <v>954.46613786251362</v>
      </c>
      <c r="AC30" s="102">
        <f t="shared" si="1"/>
        <v>960.19293468968874</v>
      </c>
      <c r="AD30" s="102">
        <f t="shared" si="1"/>
        <v>965.71404406415434</v>
      </c>
      <c r="AE30" s="102">
        <f t="shared" si="1"/>
        <v>971.26689981752315</v>
      </c>
      <c r="AF30" s="102">
        <f t="shared" si="1"/>
        <v>976.85168449147386</v>
      </c>
      <c r="AG30" s="102">
        <f t="shared" si="1"/>
        <v>982.46858167729977</v>
      </c>
      <c r="AH30" s="102">
        <f t="shared" si="1"/>
        <v>988.11777602194411</v>
      </c>
      <c r="AI30" s="102">
        <f t="shared" si="1"/>
        <v>993.79945323407026</v>
      </c>
      <c r="AJ30" s="102">
        <f t="shared" si="1"/>
        <v>999.51380009016611</v>
      </c>
      <c r="AK30" s="102">
        <f t="shared" si="1"/>
        <v>1005.2610044406845</v>
      </c>
      <c r="AL30" s="102">
        <f t="shared" si="1"/>
        <v>1011.0412552162184</v>
      </c>
      <c r="AM30" s="102">
        <f t="shared" si="1"/>
        <v>1016.8547424337115</v>
      </c>
      <c r="AN30" s="102">
        <f t="shared" si="1"/>
        <v>1022.7016572027053</v>
      </c>
      <c r="AO30" s="102">
        <f t="shared" si="1"/>
        <v>1028.5821917316207</v>
      </c>
      <c r="AP30" s="102">
        <f t="shared" si="1"/>
        <v>1034.4965393340774</v>
      </c>
      <c r="AQ30" s="102">
        <f t="shared" si="1"/>
        <v>1040.4448944352482</v>
      </c>
      <c r="AR30" s="102">
        <f t="shared" si="1"/>
        <v>1046.4274525782507</v>
      </c>
      <c r="AS30" s="102">
        <f t="shared" si="1"/>
        <v>1052.4444104305755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877.36131000000012</v>
      </c>
      <c r="E31" s="104">
        <f t="shared" ref="E31:AS31" si="2">D31*(1+E$43/2)</f>
        <v>890.96041030500021</v>
      </c>
      <c r="F31" s="104">
        <f t="shared" si="2"/>
        <v>902.09741543381267</v>
      </c>
      <c r="G31" s="104">
        <f t="shared" si="2"/>
        <v>914.27573054216919</v>
      </c>
      <c r="H31" s="104">
        <f t="shared" si="2"/>
        <v>926.16131503921724</v>
      </c>
      <c r="I31" s="104">
        <f t="shared" si="2"/>
        <v>939.12757344976626</v>
      </c>
      <c r="J31" s="104">
        <f t="shared" si="2"/>
        <v>948.04928539753905</v>
      </c>
      <c r="K31" s="104">
        <f t="shared" si="2"/>
        <v>956.81874128746631</v>
      </c>
      <c r="L31" s="104">
        <f t="shared" si="2"/>
        <v>964.95170058840972</v>
      </c>
      <c r="M31" s="104">
        <f t="shared" si="2"/>
        <v>972.67131419311704</v>
      </c>
      <c r="N31" s="104">
        <f t="shared" si="2"/>
        <v>980.20951687811362</v>
      </c>
      <c r="O31" s="104">
        <f t="shared" si="2"/>
        <v>987.56108825469948</v>
      </c>
      <c r="P31" s="104">
        <f t="shared" si="2"/>
        <v>994.72090614454601</v>
      </c>
      <c r="Q31" s="104">
        <f t="shared" si="2"/>
        <v>1001.932632714094</v>
      </c>
      <c r="R31" s="104">
        <f t="shared" si="2"/>
        <v>1009.1966443012711</v>
      </c>
      <c r="S31" s="104">
        <f t="shared" si="2"/>
        <v>1016.2610208113799</v>
      </c>
      <c r="T31" s="104">
        <f t="shared" si="2"/>
        <v>1023.3748479570595</v>
      </c>
      <c r="U31" s="104">
        <f t="shared" si="2"/>
        <v>1030.5384718927587</v>
      </c>
      <c r="V31" s="104">
        <f t="shared" si="2"/>
        <v>1037.4946065780348</v>
      </c>
      <c r="W31" s="104">
        <f t="shared" si="2"/>
        <v>1044.4976951724366</v>
      </c>
      <c r="X31" s="104">
        <f t="shared" si="2"/>
        <v>1051.2869301910573</v>
      </c>
      <c r="Y31" s="104">
        <f t="shared" si="2"/>
        <v>1057.8574735047514</v>
      </c>
      <c r="Z31" s="104">
        <f t="shared" si="2"/>
        <v>1064.4690827141562</v>
      </c>
      <c r="AA31" s="104">
        <f t="shared" si="2"/>
        <v>1070.8558972104411</v>
      </c>
      <c r="AB31" s="104">
        <f t="shared" si="2"/>
        <v>1077.2810325937037</v>
      </c>
      <c r="AC31" s="104">
        <f t="shared" si="2"/>
        <v>1083.744718789266</v>
      </c>
      <c r="AD31" s="104">
        <f t="shared" si="2"/>
        <v>1089.9762509223042</v>
      </c>
      <c r="AE31" s="104">
        <f t="shared" si="2"/>
        <v>1096.2436143651073</v>
      </c>
      <c r="AF31" s="104">
        <f t="shared" si="2"/>
        <v>1102.5470151477066</v>
      </c>
      <c r="AG31" s="104">
        <f t="shared" si="2"/>
        <v>1108.8866604848058</v>
      </c>
      <c r="AH31" s="104">
        <f t="shared" si="2"/>
        <v>1115.2627587825934</v>
      </c>
      <c r="AI31" s="104">
        <f t="shared" si="2"/>
        <v>1121.6755196455933</v>
      </c>
      <c r="AJ31" s="104">
        <f t="shared" si="2"/>
        <v>1128.1251538835554</v>
      </c>
      <c r="AK31" s="104">
        <f t="shared" si="2"/>
        <v>1134.6118735183857</v>
      </c>
      <c r="AL31" s="104">
        <f t="shared" si="2"/>
        <v>1141.1358917911164</v>
      </c>
      <c r="AM31" s="104">
        <f t="shared" si="2"/>
        <v>1147.6974231689153</v>
      </c>
      <c r="AN31" s="104">
        <f t="shared" si="2"/>
        <v>1154.2966833521364</v>
      </c>
      <c r="AO31" s="104">
        <f t="shared" si="2"/>
        <v>1160.933889281411</v>
      </c>
      <c r="AP31" s="104">
        <f t="shared" si="2"/>
        <v>1167.6092591447791</v>
      </c>
      <c r="AQ31" s="104">
        <f t="shared" si="2"/>
        <v>1174.3230123848616</v>
      </c>
      <c r="AR31" s="104">
        <f t="shared" si="2"/>
        <v>1181.0753697060745</v>
      </c>
      <c r="AS31" s="104">
        <f t="shared" si="2"/>
        <v>1187.8665530818844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960.23646500000007</v>
      </c>
      <c r="E32" s="104">
        <f t="shared" ref="E32:AS32" si="3">D32*(1+E$43/2)</f>
        <v>975.1201302075001</v>
      </c>
      <c r="F32" s="104">
        <f t="shared" si="3"/>
        <v>987.30913183509381</v>
      </c>
      <c r="G32" s="104">
        <f t="shared" si="3"/>
        <v>1000.6378051148677</v>
      </c>
      <c r="H32" s="104">
        <f t="shared" si="3"/>
        <v>1013.6460965813609</v>
      </c>
      <c r="I32" s="104">
        <f t="shared" si="3"/>
        <v>1027.8371419334999</v>
      </c>
      <c r="J32" s="104">
        <f t="shared" si="3"/>
        <v>1037.6015947818682</v>
      </c>
      <c r="K32" s="104">
        <f t="shared" si="3"/>
        <v>1047.1994095336006</v>
      </c>
      <c r="L32" s="104">
        <f t="shared" si="3"/>
        <v>1056.1006045146362</v>
      </c>
      <c r="M32" s="104">
        <f t="shared" si="3"/>
        <v>1064.5494093507532</v>
      </c>
      <c r="N32" s="104">
        <f t="shared" si="3"/>
        <v>1072.7996672732215</v>
      </c>
      <c r="O32" s="104">
        <f t="shared" si="3"/>
        <v>1080.8456647777707</v>
      </c>
      <c r="P32" s="104">
        <f t="shared" si="3"/>
        <v>1088.6817958474096</v>
      </c>
      <c r="Q32" s="104">
        <f t="shared" si="3"/>
        <v>1096.5747388673033</v>
      </c>
      <c r="R32" s="104">
        <f t="shared" si="3"/>
        <v>1104.5249057240912</v>
      </c>
      <c r="S32" s="104">
        <f t="shared" si="3"/>
        <v>1112.2565800641598</v>
      </c>
      <c r="T32" s="104">
        <f t="shared" si="3"/>
        <v>1120.0423761246088</v>
      </c>
      <c r="U32" s="104">
        <f t="shared" si="3"/>
        <v>1127.882672757481</v>
      </c>
      <c r="V32" s="104">
        <f t="shared" si="3"/>
        <v>1135.495880798594</v>
      </c>
      <c r="W32" s="104">
        <f t="shared" si="3"/>
        <v>1143.1604779939846</v>
      </c>
      <c r="X32" s="104">
        <f t="shared" si="3"/>
        <v>1150.5910211009455</v>
      </c>
      <c r="Y32" s="104">
        <f t="shared" si="3"/>
        <v>1157.7822149828264</v>
      </c>
      <c r="Z32" s="104">
        <f t="shared" si="3"/>
        <v>1165.0183538264691</v>
      </c>
      <c r="AA32" s="104">
        <f t="shared" si="3"/>
        <v>1172.008463949428</v>
      </c>
      <c r="AB32" s="104">
        <f t="shared" si="3"/>
        <v>1179.0405147331246</v>
      </c>
      <c r="AC32" s="104">
        <f t="shared" si="3"/>
        <v>1186.1147578215234</v>
      </c>
      <c r="AD32" s="104">
        <f t="shared" si="3"/>
        <v>1192.9349176789972</v>
      </c>
      <c r="AE32" s="104">
        <f t="shared" si="3"/>
        <v>1199.7942934556513</v>
      </c>
      <c r="AF32" s="104">
        <f t="shared" si="3"/>
        <v>1206.6931106430213</v>
      </c>
      <c r="AG32" s="104">
        <f t="shared" si="3"/>
        <v>1213.6315960292186</v>
      </c>
      <c r="AH32" s="104">
        <f t="shared" si="3"/>
        <v>1220.6099777063864</v>
      </c>
      <c r="AI32" s="104">
        <f t="shared" si="3"/>
        <v>1227.6284850781981</v>
      </c>
      <c r="AJ32" s="104">
        <f t="shared" si="3"/>
        <v>1234.6873488673975</v>
      </c>
      <c r="AK32" s="104">
        <f t="shared" si="3"/>
        <v>1241.786801123385</v>
      </c>
      <c r="AL32" s="104">
        <f t="shared" si="3"/>
        <v>1248.9270752298444</v>
      </c>
      <c r="AM32" s="104">
        <f t="shared" si="3"/>
        <v>1256.1084059124159</v>
      </c>
      <c r="AN32" s="104">
        <f t="shared" si="3"/>
        <v>1263.3310292464123</v>
      </c>
      <c r="AO32" s="104">
        <f t="shared" si="3"/>
        <v>1270.5951826645792</v>
      </c>
      <c r="AP32" s="104">
        <f t="shared" si="3"/>
        <v>1277.9011049649005</v>
      </c>
      <c r="AQ32" s="104">
        <f t="shared" si="3"/>
        <v>1285.2490363184486</v>
      </c>
      <c r="AR32" s="104">
        <f t="shared" si="3"/>
        <v>1292.6392182772795</v>
      </c>
      <c r="AS32" s="104">
        <f t="shared" si="3"/>
        <v>1300.0718937823738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1013.5869000000001</v>
      </c>
      <c r="E33" s="104">
        <f t="shared" ref="E33:AS33" si="4">D33*(1+E$43/2)</f>
        <v>1029.2974969500001</v>
      </c>
      <c r="F33" s="104">
        <f t="shared" si="4"/>
        <v>1042.1637156618751</v>
      </c>
      <c r="G33" s="104">
        <f t="shared" si="4"/>
        <v>1056.2329258233106</v>
      </c>
      <c r="H33" s="104">
        <f t="shared" si="4"/>
        <v>1069.9639538590134</v>
      </c>
      <c r="I33" s="104">
        <f t="shared" si="4"/>
        <v>1084.9434492130397</v>
      </c>
      <c r="J33" s="104">
        <f t="shared" si="4"/>
        <v>1095.2504119805637</v>
      </c>
      <c r="K33" s="104">
        <f t="shared" si="4"/>
        <v>1105.3814782913839</v>
      </c>
      <c r="L33" s="104">
        <f t="shared" si="4"/>
        <v>1114.7772208568606</v>
      </c>
      <c r="M33" s="104">
        <f t="shared" si="4"/>
        <v>1123.6954386237155</v>
      </c>
      <c r="N33" s="104">
        <f t="shared" si="4"/>
        <v>1132.4040782730492</v>
      </c>
      <c r="O33" s="104">
        <f t="shared" si="4"/>
        <v>1140.8971088600972</v>
      </c>
      <c r="P33" s="104">
        <f t="shared" si="4"/>
        <v>1149.1686128993329</v>
      </c>
      <c r="Q33" s="104">
        <f t="shared" si="4"/>
        <v>1157.500085342853</v>
      </c>
      <c r="R33" s="104">
        <f t="shared" si="4"/>
        <v>1165.8919609615887</v>
      </c>
      <c r="S33" s="104">
        <f t="shared" si="4"/>
        <v>1174.0532046883197</v>
      </c>
      <c r="T33" s="104">
        <f t="shared" si="4"/>
        <v>1182.2715771211379</v>
      </c>
      <c r="U33" s="104">
        <f t="shared" si="4"/>
        <v>1190.5474781609857</v>
      </c>
      <c r="V33" s="104">
        <f t="shared" si="4"/>
        <v>1198.5836736385725</v>
      </c>
      <c r="W33" s="104">
        <f t="shared" si="4"/>
        <v>1206.6741134356328</v>
      </c>
      <c r="X33" s="104">
        <f t="shared" si="4"/>
        <v>1214.5174951729643</v>
      </c>
      <c r="Y33" s="104">
        <f t="shared" si="4"/>
        <v>1222.1082295177955</v>
      </c>
      <c r="Z33" s="104">
        <f t="shared" si="4"/>
        <v>1229.7464059522817</v>
      </c>
      <c r="AA33" s="104">
        <f t="shared" si="4"/>
        <v>1237.1248843879955</v>
      </c>
      <c r="AB33" s="104">
        <f t="shared" si="4"/>
        <v>1244.5476336943234</v>
      </c>
      <c r="AC33" s="104">
        <f t="shared" si="4"/>
        <v>1252.0149194964893</v>
      </c>
      <c r="AD33" s="104">
        <f t="shared" si="4"/>
        <v>1259.2140052835939</v>
      </c>
      <c r="AE33" s="104">
        <f t="shared" si="4"/>
        <v>1266.4544858139745</v>
      </c>
      <c r="AF33" s="104">
        <f t="shared" si="4"/>
        <v>1273.7365991074048</v>
      </c>
      <c r="AG33" s="104">
        <f t="shared" si="4"/>
        <v>1281.0605845522723</v>
      </c>
      <c r="AH33" s="104">
        <f t="shared" si="4"/>
        <v>1288.4266829134478</v>
      </c>
      <c r="AI33" s="104">
        <f t="shared" si="4"/>
        <v>1295.8351363402001</v>
      </c>
      <c r="AJ33" s="104">
        <f t="shared" si="4"/>
        <v>1303.2861883741562</v>
      </c>
      <c r="AK33" s="104">
        <f t="shared" si="4"/>
        <v>1310.7800839573074</v>
      </c>
      <c r="AL33" s="104">
        <f t="shared" si="4"/>
        <v>1318.3170694400619</v>
      </c>
      <c r="AM33" s="104">
        <f t="shared" si="4"/>
        <v>1325.8973925893422</v>
      </c>
      <c r="AN33" s="104">
        <f t="shared" si="4"/>
        <v>1333.5213025967307</v>
      </c>
      <c r="AO33" s="104">
        <f t="shared" si="4"/>
        <v>1341.1890500866618</v>
      </c>
      <c r="AP33" s="104">
        <f t="shared" si="4"/>
        <v>1348.9008871246601</v>
      </c>
      <c r="AQ33" s="104">
        <f t="shared" si="4"/>
        <v>1356.6570672256269</v>
      </c>
      <c r="AR33" s="104">
        <f t="shared" si="4"/>
        <v>1364.4578453621741</v>
      </c>
      <c r="AS33" s="104">
        <f t="shared" si="4"/>
        <v>1372.3034779730065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1164.095685</v>
      </c>
      <c r="E34" s="104">
        <f t="shared" ref="E34:AS34" si="5">D34*(1+E$43/2)</f>
        <v>1182.1391681175</v>
      </c>
      <c r="F34" s="104">
        <f t="shared" si="5"/>
        <v>1196.9159077189688</v>
      </c>
      <c r="G34" s="104">
        <f t="shared" si="5"/>
        <v>1213.0742724731749</v>
      </c>
      <c r="H34" s="104">
        <f t="shared" si="5"/>
        <v>1228.844238015326</v>
      </c>
      <c r="I34" s="104">
        <f t="shared" si="5"/>
        <v>1246.0480573475406</v>
      </c>
      <c r="J34" s="104">
        <f t="shared" si="5"/>
        <v>1257.8855138923423</v>
      </c>
      <c r="K34" s="104">
        <f t="shared" si="5"/>
        <v>1269.5209548958464</v>
      </c>
      <c r="L34" s="104">
        <f t="shared" si="5"/>
        <v>1280.3118830124611</v>
      </c>
      <c r="M34" s="104">
        <f t="shared" si="5"/>
        <v>1290.5543780765609</v>
      </c>
      <c r="N34" s="104">
        <f t="shared" si="5"/>
        <v>1300.5561745066541</v>
      </c>
      <c r="O34" s="104">
        <f t="shared" si="5"/>
        <v>1310.3103458154542</v>
      </c>
      <c r="P34" s="104">
        <f t="shared" si="5"/>
        <v>1319.8100958226162</v>
      </c>
      <c r="Q34" s="104">
        <f t="shared" si="5"/>
        <v>1329.37871901733</v>
      </c>
      <c r="R34" s="104">
        <f t="shared" si="5"/>
        <v>1339.0167147302056</v>
      </c>
      <c r="S34" s="104">
        <f t="shared" si="5"/>
        <v>1348.3898317333169</v>
      </c>
      <c r="T34" s="104">
        <f t="shared" si="5"/>
        <v>1357.8285605554499</v>
      </c>
      <c r="U34" s="104">
        <f t="shared" si="5"/>
        <v>1367.3333604793379</v>
      </c>
      <c r="V34" s="104">
        <f t="shared" si="5"/>
        <v>1376.5628606625735</v>
      </c>
      <c r="W34" s="104">
        <f t="shared" si="5"/>
        <v>1385.854659972046</v>
      </c>
      <c r="X34" s="104">
        <f t="shared" si="5"/>
        <v>1394.8627152618642</v>
      </c>
      <c r="Y34" s="104">
        <f t="shared" si="5"/>
        <v>1403.5806072322509</v>
      </c>
      <c r="Z34" s="104">
        <f t="shared" si="5"/>
        <v>1412.3529860274527</v>
      </c>
      <c r="AA34" s="104">
        <f t="shared" si="5"/>
        <v>1420.8271039436174</v>
      </c>
      <c r="AB34" s="104">
        <f t="shared" si="5"/>
        <v>1429.3520665672791</v>
      </c>
      <c r="AC34" s="104">
        <f t="shared" si="5"/>
        <v>1437.9281789666827</v>
      </c>
      <c r="AD34" s="104">
        <f t="shared" si="5"/>
        <v>1446.196265995741</v>
      </c>
      <c r="AE34" s="104">
        <f t="shared" si="5"/>
        <v>1454.5118945252163</v>
      </c>
      <c r="AF34" s="104">
        <f t="shared" si="5"/>
        <v>1462.8753379187362</v>
      </c>
      <c r="AG34" s="104">
        <f t="shared" si="5"/>
        <v>1471.286871111769</v>
      </c>
      <c r="AH34" s="104">
        <f t="shared" si="5"/>
        <v>1479.7467706206614</v>
      </c>
      <c r="AI34" s="104">
        <f t="shared" si="5"/>
        <v>1488.2553145517302</v>
      </c>
      <c r="AJ34" s="104">
        <f t="shared" si="5"/>
        <v>1496.8127826104026</v>
      </c>
      <c r="AK34" s="104">
        <f t="shared" si="5"/>
        <v>1505.4194561104123</v>
      </c>
      <c r="AL34" s="104">
        <f t="shared" si="5"/>
        <v>1514.0756179830471</v>
      </c>
      <c r="AM34" s="104">
        <f t="shared" si="5"/>
        <v>1522.7815527864495</v>
      </c>
      <c r="AN34" s="104">
        <f t="shared" si="5"/>
        <v>1531.5375467149715</v>
      </c>
      <c r="AO34" s="104">
        <f t="shared" si="5"/>
        <v>1540.3438876085825</v>
      </c>
      <c r="AP34" s="104">
        <f t="shared" si="5"/>
        <v>1549.2008649623317</v>
      </c>
      <c r="AQ34" s="104">
        <f t="shared" si="5"/>
        <v>1558.108769935865</v>
      </c>
      <c r="AR34" s="104">
        <f t="shared" si="5"/>
        <v>1567.0678953629961</v>
      </c>
      <c r="AS34" s="104">
        <f t="shared" si="5"/>
        <v>1576.0785357613331</v>
      </c>
    </row>
    <row r="35" spans="1:49" s="69" customFormat="1">
      <c r="A35" s="381" t="s">
        <v>194</v>
      </c>
      <c r="B35" s="325" t="s">
        <v>200</v>
      </c>
      <c r="C35" s="382" t="s">
        <v>58</v>
      </c>
      <c r="D35" s="383" t="str">
        <f>IF($C$25="","",VLOOKUP($C$25,$A$30:$AS$34,D$36,FALSE))</f>
        <v/>
      </c>
      <c r="E35" s="383" t="str">
        <f t="shared" ref="E35:AS35" si="6">IF($C$25="","",VLOOKUP($C$25,$A$30:$AS$34,E$36,FALSE))</f>
        <v/>
      </c>
      <c r="F35" s="383" t="str">
        <f t="shared" si="6"/>
        <v/>
      </c>
      <c r="G35" s="383" t="str">
        <f t="shared" si="6"/>
        <v/>
      </c>
      <c r="H35" s="383" t="str">
        <f t="shared" si="6"/>
        <v/>
      </c>
      <c r="I35" s="383" t="str">
        <f t="shared" si="6"/>
        <v/>
      </c>
      <c r="J35" s="383" t="str">
        <f t="shared" si="6"/>
        <v/>
      </c>
      <c r="K35" s="383" t="str">
        <f t="shared" si="6"/>
        <v/>
      </c>
      <c r="L35" s="383" t="str">
        <f t="shared" si="6"/>
        <v/>
      </c>
      <c r="M35" s="383" t="str">
        <f t="shared" si="6"/>
        <v/>
      </c>
      <c r="N35" s="383" t="str">
        <f t="shared" si="6"/>
        <v/>
      </c>
      <c r="O35" s="383" t="str">
        <f t="shared" si="6"/>
        <v/>
      </c>
      <c r="P35" s="383" t="str">
        <f t="shared" si="6"/>
        <v/>
      </c>
      <c r="Q35" s="383" t="str">
        <f t="shared" si="6"/>
        <v/>
      </c>
      <c r="R35" s="383" t="str">
        <f t="shared" si="6"/>
        <v/>
      </c>
      <c r="S35" s="383" t="str">
        <f t="shared" si="6"/>
        <v/>
      </c>
      <c r="T35" s="383" t="str">
        <f t="shared" si="6"/>
        <v/>
      </c>
      <c r="U35" s="383" t="str">
        <f t="shared" si="6"/>
        <v/>
      </c>
      <c r="V35" s="383" t="str">
        <f t="shared" si="6"/>
        <v/>
      </c>
      <c r="W35" s="383" t="str">
        <f t="shared" si="6"/>
        <v/>
      </c>
      <c r="X35" s="383" t="str">
        <f t="shared" si="6"/>
        <v/>
      </c>
      <c r="Y35" s="383" t="str">
        <f t="shared" si="6"/>
        <v/>
      </c>
      <c r="Z35" s="383" t="str">
        <f t="shared" si="6"/>
        <v/>
      </c>
      <c r="AA35" s="383" t="str">
        <f t="shared" si="6"/>
        <v/>
      </c>
      <c r="AB35" s="383" t="str">
        <f t="shared" si="6"/>
        <v/>
      </c>
      <c r="AC35" s="383" t="str">
        <f t="shared" si="6"/>
        <v/>
      </c>
      <c r="AD35" s="383" t="str">
        <f t="shared" si="6"/>
        <v/>
      </c>
      <c r="AE35" s="383" t="str">
        <f t="shared" si="6"/>
        <v/>
      </c>
      <c r="AF35" s="383" t="str">
        <f t="shared" si="6"/>
        <v/>
      </c>
      <c r="AG35" s="383" t="str">
        <f t="shared" si="6"/>
        <v/>
      </c>
      <c r="AH35" s="383" t="str">
        <f t="shared" si="6"/>
        <v/>
      </c>
      <c r="AI35" s="383" t="str">
        <f t="shared" si="6"/>
        <v/>
      </c>
      <c r="AJ35" s="383" t="str">
        <f t="shared" si="6"/>
        <v/>
      </c>
      <c r="AK35" s="383" t="str">
        <f t="shared" si="6"/>
        <v/>
      </c>
      <c r="AL35" s="383" t="str">
        <f t="shared" si="6"/>
        <v/>
      </c>
      <c r="AM35" s="383" t="str">
        <f t="shared" si="6"/>
        <v/>
      </c>
      <c r="AN35" s="383" t="str">
        <f t="shared" si="6"/>
        <v/>
      </c>
      <c r="AO35" s="383" t="str">
        <f t="shared" si="6"/>
        <v/>
      </c>
      <c r="AP35" s="383" t="str">
        <f t="shared" si="6"/>
        <v/>
      </c>
      <c r="AQ35" s="383" t="str">
        <f t="shared" si="6"/>
        <v/>
      </c>
      <c r="AR35" s="383" t="str">
        <f t="shared" si="6"/>
        <v/>
      </c>
      <c r="AS35" s="383" t="str">
        <f t="shared" si="6"/>
        <v/>
      </c>
    </row>
    <row r="36" spans="1:49" s="370" customFormat="1" ht="21" customHeight="1">
      <c r="A36" s="362"/>
      <c r="B36" s="363" t="s">
        <v>513</v>
      </c>
      <c r="D36" s="367">
        <v>4</v>
      </c>
      <c r="E36" s="367">
        <f>D36+1</f>
        <v>5</v>
      </c>
      <c r="F36" s="367">
        <f t="shared" ref="F36:AS36" si="7">E36+1</f>
        <v>6</v>
      </c>
      <c r="G36" s="367">
        <f t="shared" si="7"/>
        <v>7</v>
      </c>
      <c r="H36" s="367">
        <f t="shared" si="7"/>
        <v>8</v>
      </c>
      <c r="I36" s="367">
        <f t="shared" si="7"/>
        <v>9</v>
      </c>
      <c r="J36" s="367">
        <f t="shared" si="7"/>
        <v>10</v>
      </c>
      <c r="K36" s="367">
        <f t="shared" si="7"/>
        <v>11</v>
      </c>
      <c r="L36" s="367">
        <f t="shared" si="7"/>
        <v>12</v>
      </c>
      <c r="M36" s="367">
        <f t="shared" si="7"/>
        <v>13</v>
      </c>
      <c r="N36" s="367">
        <f t="shared" si="7"/>
        <v>14</v>
      </c>
      <c r="O36" s="367">
        <f t="shared" si="7"/>
        <v>15</v>
      </c>
      <c r="P36" s="367">
        <f t="shared" si="7"/>
        <v>16</v>
      </c>
      <c r="Q36" s="367">
        <f t="shared" si="7"/>
        <v>17</v>
      </c>
      <c r="R36" s="367">
        <f t="shared" si="7"/>
        <v>18</v>
      </c>
      <c r="S36" s="367">
        <f t="shared" si="7"/>
        <v>19</v>
      </c>
      <c r="T36" s="367">
        <f t="shared" si="7"/>
        <v>20</v>
      </c>
      <c r="U36" s="367">
        <f t="shared" si="7"/>
        <v>21</v>
      </c>
      <c r="V36" s="367">
        <f t="shared" si="7"/>
        <v>22</v>
      </c>
      <c r="W36" s="367">
        <f t="shared" si="7"/>
        <v>23</v>
      </c>
      <c r="X36" s="367">
        <f t="shared" si="7"/>
        <v>24</v>
      </c>
      <c r="Y36" s="367">
        <f t="shared" si="7"/>
        <v>25</v>
      </c>
      <c r="Z36" s="367">
        <f t="shared" si="7"/>
        <v>26</v>
      </c>
      <c r="AA36" s="367">
        <f t="shared" si="7"/>
        <v>27</v>
      </c>
      <c r="AB36" s="367">
        <f t="shared" si="7"/>
        <v>28</v>
      </c>
      <c r="AC36" s="367">
        <f t="shared" si="7"/>
        <v>29</v>
      </c>
      <c r="AD36" s="367">
        <f t="shared" si="7"/>
        <v>30</v>
      </c>
      <c r="AE36" s="367">
        <f t="shared" si="7"/>
        <v>31</v>
      </c>
      <c r="AF36" s="367">
        <f t="shared" si="7"/>
        <v>32</v>
      </c>
      <c r="AG36" s="367">
        <f t="shared" si="7"/>
        <v>33</v>
      </c>
      <c r="AH36" s="367">
        <f t="shared" si="7"/>
        <v>34</v>
      </c>
      <c r="AI36" s="367">
        <f t="shared" si="7"/>
        <v>35</v>
      </c>
      <c r="AJ36" s="367">
        <f t="shared" si="7"/>
        <v>36</v>
      </c>
      <c r="AK36" s="367">
        <f t="shared" si="7"/>
        <v>37</v>
      </c>
      <c r="AL36" s="367">
        <f t="shared" si="7"/>
        <v>38</v>
      </c>
      <c r="AM36" s="367">
        <f t="shared" si="7"/>
        <v>39</v>
      </c>
      <c r="AN36" s="367">
        <f t="shared" si="7"/>
        <v>40</v>
      </c>
      <c r="AO36" s="367">
        <f t="shared" si="7"/>
        <v>41</v>
      </c>
      <c r="AP36" s="367">
        <f t="shared" si="7"/>
        <v>42</v>
      </c>
      <c r="AQ36" s="367">
        <f t="shared" si="7"/>
        <v>43</v>
      </c>
      <c r="AR36" s="367">
        <f t="shared" si="7"/>
        <v>44</v>
      </c>
      <c r="AS36" s="367">
        <f t="shared" si="7"/>
        <v>45</v>
      </c>
      <c r="AW36" s="384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491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492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495</v>
      </c>
      <c r="C43" s="345" t="s">
        <v>4</v>
      </c>
      <c r="D43" s="346">
        <f t="shared" ref="D43:AS43" si="8">IF($C$536="Pesymistyczny",D$42,D$41)</f>
        <v>3.9E-2</v>
      </c>
      <c r="E43" s="346">
        <f t="shared" si="8"/>
        <v>3.1E-2</v>
      </c>
      <c r="F43" s="346">
        <f t="shared" si="8"/>
        <v>2.5000000000000001E-2</v>
      </c>
      <c r="G43" s="346">
        <f t="shared" si="8"/>
        <v>2.7E-2</v>
      </c>
      <c r="H43" s="346">
        <f t="shared" si="8"/>
        <v>2.5999999999999999E-2</v>
      </c>
      <c r="I43" s="346">
        <f t="shared" si="8"/>
        <v>2.8000000000000001E-2</v>
      </c>
      <c r="J43" s="346">
        <f t="shared" si="8"/>
        <v>1.9E-2</v>
      </c>
      <c r="K43" s="346">
        <f t="shared" si="8"/>
        <v>1.8499999999999999E-2</v>
      </c>
      <c r="L43" s="346">
        <f t="shared" si="8"/>
        <v>1.7000000000000001E-2</v>
      </c>
      <c r="M43" s="346">
        <f t="shared" si="8"/>
        <v>1.6E-2</v>
      </c>
      <c r="N43" s="346">
        <f t="shared" si="8"/>
        <v>1.55E-2</v>
      </c>
      <c r="O43" s="346">
        <f t="shared" si="8"/>
        <v>1.4999999999999999E-2</v>
      </c>
      <c r="P43" s="346">
        <f t="shared" si="8"/>
        <v>1.4500000000000001E-2</v>
      </c>
      <c r="Q43" s="346">
        <f t="shared" si="8"/>
        <v>1.4500000000000001E-2</v>
      </c>
      <c r="R43" s="346">
        <f t="shared" si="8"/>
        <v>1.4500000000000001E-2</v>
      </c>
      <c r="S43" s="346">
        <f t="shared" si="8"/>
        <v>1.4E-2</v>
      </c>
      <c r="T43" s="346">
        <f t="shared" si="8"/>
        <v>1.4E-2</v>
      </c>
      <c r="U43" s="346">
        <f t="shared" si="8"/>
        <v>1.4E-2</v>
      </c>
      <c r="V43" s="346">
        <f t="shared" si="8"/>
        <v>1.35E-2</v>
      </c>
      <c r="W43" s="346">
        <f t="shared" si="8"/>
        <v>1.35E-2</v>
      </c>
      <c r="X43" s="346">
        <f t="shared" si="8"/>
        <v>1.2999999999999999E-2</v>
      </c>
      <c r="Y43" s="346">
        <f t="shared" si="8"/>
        <v>1.2500000000000001E-2</v>
      </c>
      <c r="Z43" s="346">
        <f t="shared" si="8"/>
        <v>1.2500000000000001E-2</v>
      </c>
      <c r="AA43" s="346">
        <f t="shared" si="8"/>
        <v>1.2E-2</v>
      </c>
      <c r="AB43" s="346">
        <f t="shared" si="8"/>
        <v>1.2E-2</v>
      </c>
      <c r="AC43" s="346">
        <f t="shared" si="8"/>
        <v>1.2E-2</v>
      </c>
      <c r="AD43" s="346">
        <f t="shared" si="8"/>
        <v>1.15E-2</v>
      </c>
      <c r="AE43" s="346">
        <f t="shared" si="8"/>
        <v>1.15E-2</v>
      </c>
      <c r="AF43" s="346">
        <f t="shared" si="8"/>
        <v>1.15E-2</v>
      </c>
      <c r="AG43" s="346">
        <f t="shared" si="8"/>
        <v>1.15E-2</v>
      </c>
      <c r="AH43" s="346">
        <f t="shared" si="8"/>
        <v>1.15E-2</v>
      </c>
      <c r="AI43" s="346">
        <f t="shared" si="8"/>
        <v>1.15E-2</v>
      </c>
      <c r="AJ43" s="346">
        <f t="shared" si="8"/>
        <v>1.15E-2</v>
      </c>
      <c r="AK43" s="346">
        <f t="shared" si="8"/>
        <v>1.15E-2</v>
      </c>
      <c r="AL43" s="346">
        <f t="shared" si="8"/>
        <v>1.15E-2</v>
      </c>
      <c r="AM43" s="346">
        <f t="shared" si="8"/>
        <v>1.15E-2</v>
      </c>
      <c r="AN43" s="346">
        <f t="shared" si="8"/>
        <v>1.15E-2</v>
      </c>
      <c r="AO43" s="346">
        <f t="shared" si="8"/>
        <v>1.15E-2</v>
      </c>
      <c r="AP43" s="346">
        <f t="shared" si="8"/>
        <v>1.15E-2</v>
      </c>
      <c r="AQ43" s="346">
        <f t="shared" si="8"/>
        <v>1.15E-2</v>
      </c>
      <c r="AR43" s="346">
        <f t="shared" si="8"/>
        <v>1.15E-2</v>
      </c>
      <c r="AS43" s="346">
        <f t="shared" si="8"/>
        <v>1.15E-2</v>
      </c>
    </row>
    <row r="44" spans="1:49" s="70" customFormat="1">
      <c r="A44" s="109" t="s">
        <v>35</v>
      </c>
      <c r="B44" s="10" t="s">
        <v>493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9">J44</f>
        <v>9.5000000000000001E-2</v>
      </c>
      <c r="L44" s="167">
        <f t="shared" ref="L44:L45" si="10">K44</f>
        <v>9.5000000000000001E-2</v>
      </c>
      <c r="M44" s="167">
        <f t="shared" ref="M44:M45" si="11">L44</f>
        <v>9.5000000000000001E-2</v>
      </c>
      <c r="N44" s="167">
        <f t="shared" ref="N44:N45" si="12">M44</f>
        <v>9.5000000000000001E-2</v>
      </c>
      <c r="O44" s="167">
        <f t="shared" ref="O44:O45" si="13">N44</f>
        <v>9.5000000000000001E-2</v>
      </c>
      <c r="P44" s="167">
        <f t="shared" ref="P44:P45" si="14">O44</f>
        <v>9.5000000000000001E-2</v>
      </c>
      <c r="Q44" s="167">
        <f t="shared" ref="Q44:Q45" si="15">P44</f>
        <v>9.5000000000000001E-2</v>
      </c>
      <c r="R44" s="167">
        <f t="shared" ref="R44:R45" si="16">Q44</f>
        <v>9.5000000000000001E-2</v>
      </c>
      <c r="S44" s="167">
        <f t="shared" ref="S44:S45" si="17">R44</f>
        <v>9.5000000000000001E-2</v>
      </c>
      <c r="T44" s="167">
        <f t="shared" ref="T44:T45" si="18">S44</f>
        <v>9.5000000000000001E-2</v>
      </c>
      <c r="U44" s="167">
        <f t="shared" ref="U44:U45" si="19">T44</f>
        <v>9.5000000000000001E-2</v>
      </c>
      <c r="V44" s="167">
        <f t="shared" ref="V44:V45" si="20">U44</f>
        <v>9.5000000000000001E-2</v>
      </c>
      <c r="W44" s="167">
        <f t="shared" ref="W44:W45" si="21">V44</f>
        <v>9.5000000000000001E-2</v>
      </c>
      <c r="X44" s="167">
        <f t="shared" ref="X44:X45" si="22">W44</f>
        <v>9.5000000000000001E-2</v>
      </c>
      <c r="Y44" s="167">
        <f t="shared" ref="Y44:Y45" si="23">X44</f>
        <v>9.5000000000000001E-2</v>
      </c>
      <c r="Z44" s="167">
        <f t="shared" ref="Z44:Z45" si="24">Y44</f>
        <v>9.5000000000000001E-2</v>
      </c>
      <c r="AA44" s="167">
        <f t="shared" ref="AA44:AA45" si="25">Z44</f>
        <v>9.5000000000000001E-2</v>
      </c>
      <c r="AB44" s="167">
        <f t="shared" ref="AB44:AB45" si="26">AA44</f>
        <v>9.5000000000000001E-2</v>
      </c>
      <c r="AC44" s="167">
        <f t="shared" ref="AC44:AC45" si="27">AB44</f>
        <v>9.5000000000000001E-2</v>
      </c>
      <c r="AD44" s="167">
        <f t="shared" ref="AD44:AD45" si="28">AC44</f>
        <v>9.5000000000000001E-2</v>
      </c>
      <c r="AE44" s="167">
        <f t="shared" ref="AE44:AE45" si="29">AD44</f>
        <v>9.5000000000000001E-2</v>
      </c>
      <c r="AF44" s="167">
        <f t="shared" ref="AF44:AF45" si="30">AE44</f>
        <v>9.5000000000000001E-2</v>
      </c>
      <c r="AG44" s="167">
        <f t="shared" ref="AG44:AG45" si="31">AF44</f>
        <v>9.5000000000000001E-2</v>
      </c>
      <c r="AH44" s="167">
        <f t="shared" ref="AH44:AH45" si="32">AG44</f>
        <v>9.5000000000000001E-2</v>
      </c>
      <c r="AI44" s="167">
        <f t="shared" ref="AI44:AI45" si="33">AH44</f>
        <v>9.5000000000000001E-2</v>
      </c>
      <c r="AJ44" s="167">
        <f t="shared" ref="AJ44:AJ45" si="34">AI44</f>
        <v>9.5000000000000001E-2</v>
      </c>
      <c r="AK44" s="167">
        <f t="shared" ref="AK44:AK45" si="35">AJ44</f>
        <v>9.5000000000000001E-2</v>
      </c>
      <c r="AL44" s="167">
        <f t="shared" ref="AL44:AL45" si="36">AK44</f>
        <v>9.5000000000000001E-2</v>
      </c>
      <c r="AM44" s="167">
        <f t="shared" ref="AM44:AM45" si="37">AL44</f>
        <v>9.5000000000000001E-2</v>
      </c>
      <c r="AN44" s="167">
        <f t="shared" ref="AN44:AN45" si="38">AM44</f>
        <v>9.5000000000000001E-2</v>
      </c>
      <c r="AO44" s="167">
        <f t="shared" ref="AO44:AO45" si="39">AN44</f>
        <v>9.5000000000000001E-2</v>
      </c>
      <c r="AP44" s="167">
        <f t="shared" ref="AP44:AP45" si="40">AO44</f>
        <v>9.5000000000000001E-2</v>
      </c>
      <c r="AQ44" s="167">
        <f t="shared" ref="AQ44:AQ45" si="41">AP44</f>
        <v>9.5000000000000001E-2</v>
      </c>
      <c r="AR44" s="167">
        <f t="shared" ref="AR44:AR45" si="42">AQ44</f>
        <v>9.5000000000000001E-2</v>
      </c>
      <c r="AS44" s="167">
        <f t="shared" ref="AS44:AS45" si="43">AR44</f>
        <v>9.5000000000000001E-2</v>
      </c>
    </row>
    <row r="45" spans="1:49" s="70" customFormat="1">
      <c r="A45" s="110" t="s">
        <v>36</v>
      </c>
      <c r="B45" s="24" t="s">
        <v>494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9"/>
        <v>0.14499999999999999</v>
      </c>
      <c r="L45" s="161">
        <f t="shared" si="10"/>
        <v>0.14499999999999999</v>
      </c>
      <c r="M45" s="161">
        <f t="shared" si="11"/>
        <v>0.14499999999999999</v>
      </c>
      <c r="N45" s="161">
        <f t="shared" si="12"/>
        <v>0.14499999999999999</v>
      </c>
      <c r="O45" s="161">
        <f t="shared" si="13"/>
        <v>0.14499999999999999</v>
      </c>
      <c r="P45" s="161">
        <f t="shared" si="14"/>
        <v>0.14499999999999999</v>
      </c>
      <c r="Q45" s="161">
        <f t="shared" si="15"/>
        <v>0.14499999999999999</v>
      </c>
      <c r="R45" s="161">
        <f t="shared" si="16"/>
        <v>0.14499999999999999</v>
      </c>
      <c r="S45" s="161">
        <f t="shared" si="17"/>
        <v>0.14499999999999999</v>
      </c>
      <c r="T45" s="161">
        <f t="shared" si="18"/>
        <v>0.14499999999999999</v>
      </c>
      <c r="U45" s="161">
        <f t="shared" si="19"/>
        <v>0.14499999999999999</v>
      </c>
      <c r="V45" s="161">
        <f t="shared" si="20"/>
        <v>0.14499999999999999</v>
      </c>
      <c r="W45" s="161">
        <f t="shared" si="21"/>
        <v>0.14499999999999999</v>
      </c>
      <c r="X45" s="161">
        <f t="shared" si="22"/>
        <v>0.14499999999999999</v>
      </c>
      <c r="Y45" s="161">
        <f t="shared" si="23"/>
        <v>0.14499999999999999</v>
      </c>
      <c r="Z45" s="161">
        <f t="shared" si="24"/>
        <v>0.14499999999999999</v>
      </c>
      <c r="AA45" s="161">
        <f t="shared" si="25"/>
        <v>0.14499999999999999</v>
      </c>
      <c r="AB45" s="161">
        <f t="shared" si="26"/>
        <v>0.14499999999999999</v>
      </c>
      <c r="AC45" s="161">
        <f t="shared" si="27"/>
        <v>0.14499999999999999</v>
      </c>
      <c r="AD45" s="161">
        <f t="shared" si="28"/>
        <v>0.14499999999999999</v>
      </c>
      <c r="AE45" s="161">
        <f t="shared" si="29"/>
        <v>0.14499999999999999</v>
      </c>
      <c r="AF45" s="161">
        <f t="shared" si="30"/>
        <v>0.14499999999999999</v>
      </c>
      <c r="AG45" s="161">
        <f t="shared" si="31"/>
        <v>0.14499999999999999</v>
      </c>
      <c r="AH45" s="161">
        <f t="shared" si="32"/>
        <v>0.14499999999999999</v>
      </c>
      <c r="AI45" s="161">
        <f t="shared" si="33"/>
        <v>0.14499999999999999</v>
      </c>
      <c r="AJ45" s="161">
        <f t="shared" si="34"/>
        <v>0.14499999999999999</v>
      </c>
      <c r="AK45" s="161">
        <f t="shared" si="35"/>
        <v>0.14499999999999999</v>
      </c>
      <c r="AL45" s="161">
        <f t="shared" si="36"/>
        <v>0.14499999999999999</v>
      </c>
      <c r="AM45" s="161">
        <f t="shared" si="37"/>
        <v>0.14499999999999999</v>
      </c>
      <c r="AN45" s="161">
        <f t="shared" si="38"/>
        <v>0.14499999999999999</v>
      </c>
      <c r="AO45" s="161">
        <f t="shared" si="39"/>
        <v>0.14499999999999999</v>
      </c>
      <c r="AP45" s="161">
        <f t="shared" si="40"/>
        <v>0.14499999999999999</v>
      </c>
      <c r="AQ45" s="161">
        <f t="shared" si="41"/>
        <v>0.14499999999999999</v>
      </c>
      <c r="AR45" s="161">
        <f t="shared" si="42"/>
        <v>0.14499999999999999</v>
      </c>
      <c r="AS45" s="161">
        <f t="shared" si="43"/>
        <v>0.14499999999999999</v>
      </c>
    </row>
    <row r="46" spans="1:49" s="69" customFormat="1">
      <c r="A46" s="116" t="s">
        <v>37</v>
      </c>
      <c r="B46" s="344" t="s">
        <v>496</v>
      </c>
      <c r="C46" s="345" t="s">
        <v>4</v>
      </c>
      <c r="D46" s="346">
        <f t="shared" ref="D46:AS46" si="44">IF($C$536="Pesymistyczny",D$45,D$44)</f>
        <v>0.125</v>
      </c>
      <c r="E46" s="346">
        <f t="shared" si="44"/>
        <v>0.11799999999999999</v>
      </c>
      <c r="F46" s="346">
        <f t="shared" si="44"/>
        <v>0.11</v>
      </c>
      <c r="G46" s="346">
        <f t="shared" si="44"/>
        <v>0.10299999999999999</v>
      </c>
      <c r="H46" s="346">
        <f t="shared" si="44"/>
        <v>9.5000000000000001E-2</v>
      </c>
      <c r="I46" s="346">
        <f t="shared" si="44"/>
        <v>9.5000000000000001E-2</v>
      </c>
      <c r="J46" s="346">
        <f t="shared" si="44"/>
        <v>9.5000000000000001E-2</v>
      </c>
      <c r="K46" s="346">
        <f t="shared" si="44"/>
        <v>9.5000000000000001E-2</v>
      </c>
      <c r="L46" s="346">
        <f t="shared" si="44"/>
        <v>9.5000000000000001E-2</v>
      </c>
      <c r="M46" s="346">
        <f t="shared" si="44"/>
        <v>9.5000000000000001E-2</v>
      </c>
      <c r="N46" s="346">
        <f t="shared" si="44"/>
        <v>9.5000000000000001E-2</v>
      </c>
      <c r="O46" s="346">
        <f t="shared" si="44"/>
        <v>9.5000000000000001E-2</v>
      </c>
      <c r="P46" s="346">
        <f t="shared" si="44"/>
        <v>9.5000000000000001E-2</v>
      </c>
      <c r="Q46" s="346">
        <f t="shared" si="44"/>
        <v>9.5000000000000001E-2</v>
      </c>
      <c r="R46" s="346">
        <f t="shared" si="44"/>
        <v>9.5000000000000001E-2</v>
      </c>
      <c r="S46" s="346">
        <f t="shared" si="44"/>
        <v>9.5000000000000001E-2</v>
      </c>
      <c r="T46" s="346">
        <f t="shared" si="44"/>
        <v>9.5000000000000001E-2</v>
      </c>
      <c r="U46" s="346">
        <f t="shared" si="44"/>
        <v>9.5000000000000001E-2</v>
      </c>
      <c r="V46" s="346">
        <f t="shared" si="44"/>
        <v>9.5000000000000001E-2</v>
      </c>
      <c r="W46" s="346">
        <f t="shared" si="44"/>
        <v>9.5000000000000001E-2</v>
      </c>
      <c r="X46" s="346">
        <f t="shared" si="44"/>
        <v>9.5000000000000001E-2</v>
      </c>
      <c r="Y46" s="346">
        <f t="shared" si="44"/>
        <v>9.5000000000000001E-2</v>
      </c>
      <c r="Z46" s="346">
        <f t="shared" si="44"/>
        <v>9.5000000000000001E-2</v>
      </c>
      <c r="AA46" s="346">
        <f t="shared" si="44"/>
        <v>9.5000000000000001E-2</v>
      </c>
      <c r="AB46" s="346">
        <f t="shared" si="44"/>
        <v>9.5000000000000001E-2</v>
      </c>
      <c r="AC46" s="346">
        <f t="shared" si="44"/>
        <v>9.5000000000000001E-2</v>
      </c>
      <c r="AD46" s="346">
        <f t="shared" si="44"/>
        <v>9.5000000000000001E-2</v>
      </c>
      <c r="AE46" s="346">
        <f t="shared" si="44"/>
        <v>9.5000000000000001E-2</v>
      </c>
      <c r="AF46" s="346">
        <f t="shared" si="44"/>
        <v>9.5000000000000001E-2</v>
      </c>
      <c r="AG46" s="346">
        <f t="shared" si="44"/>
        <v>9.5000000000000001E-2</v>
      </c>
      <c r="AH46" s="346">
        <f t="shared" si="44"/>
        <v>9.5000000000000001E-2</v>
      </c>
      <c r="AI46" s="346">
        <f t="shared" si="44"/>
        <v>9.5000000000000001E-2</v>
      </c>
      <c r="AJ46" s="346">
        <f t="shared" si="44"/>
        <v>9.5000000000000001E-2</v>
      </c>
      <c r="AK46" s="346">
        <f t="shared" si="44"/>
        <v>9.5000000000000001E-2</v>
      </c>
      <c r="AL46" s="346">
        <f t="shared" si="44"/>
        <v>9.5000000000000001E-2</v>
      </c>
      <c r="AM46" s="346">
        <f t="shared" si="44"/>
        <v>9.5000000000000001E-2</v>
      </c>
      <c r="AN46" s="346">
        <f t="shared" si="44"/>
        <v>9.5000000000000001E-2</v>
      </c>
      <c r="AO46" s="346">
        <f t="shared" si="44"/>
        <v>9.5000000000000001E-2</v>
      </c>
      <c r="AP46" s="346">
        <f t="shared" si="44"/>
        <v>9.5000000000000001E-2</v>
      </c>
      <c r="AQ46" s="346">
        <f t="shared" si="44"/>
        <v>9.5000000000000001E-2</v>
      </c>
      <c r="AR46" s="346">
        <f t="shared" si="44"/>
        <v>9.5000000000000001E-2</v>
      </c>
      <c r="AS46" s="346">
        <f t="shared" si="44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5">E47*(1+F43)</f>
        <v>3830.4561902272494</v>
      </c>
      <c r="G47" s="104">
        <f t="shared" si="45"/>
        <v>3933.8785073633849</v>
      </c>
      <c r="H47" s="104">
        <f t="shared" si="45"/>
        <v>4036.1593485548328</v>
      </c>
      <c r="I47" s="104">
        <f t="shared" si="45"/>
        <v>4149.1718103143685</v>
      </c>
      <c r="J47" s="104">
        <f t="shared" si="45"/>
        <v>4228.0060747103407</v>
      </c>
      <c r="K47" s="104">
        <f t="shared" si="45"/>
        <v>4306.2241870924818</v>
      </c>
      <c r="L47" s="104">
        <f t="shared" si="45"/>
        <v>4379.4299982730536</v>
      </c>
      <c r="M47" s="104">
        <f t="shared" si="45"/>
        <v>4449.5008782454224</v>
      </c>
      <c r="N47" s="104">
        <f t="shared" si="45"/>
        <v>4518.4681418582268</v>
      </c>
      <c r="O47" s="104">
        <f t="shared" si="45"/>
        <v>4586.2451639861001</v>
      </c>
      <c r="P47" s="104">
        <f t="shared" si="45"/>
        <v>4652.7457188638982</v>
      </c>
      <c r="Q47" s="104">
        <f t="shared" si="45"/>
        <v>4720.2105317874248</v>
      </c>
      <c r="R47" s="104">
        <f t="shared" si="45"/>
        <v>4788.6535844983418</v>
      </c>
      <c r="S47" s="104">
        <f t="shared" si="45"/>
        <v>4855.6947346813186</v>
      </c>
      <c r="T47" s="104">
        <f t="shared" si="45"/>
        <v>4923.6744609668567</v>
      </c>
      <c r="U47" s="104">
        <f t="shared" si="45"/>
        <v>4992.6059034203927</v>
      </c>
      <c r="V47" s="104">
        <f t="shared" si="45"/>
        <v>5060.0060831165683</v>
      </c>
      <c r="W47" s="104">
        <f t="shared" si="45"/>
        <v>5128.3161652386425</v>
      </c>
      <c r="X47" s="104">
        <f t="shared" si="45"/>
        <v>5194.9842753867442</v>
      </c>
      <c r="Y47" s="104">
        <f t="shared" si="45"/>
        <v>5259.9215788290785</v>
      </c>
      <c r="Z47" s="104">
        <f t="shared" si="45"/>
        <v>5325.6705985644421</v>
      </c>
      <c r="AA47" s="104">
        <f t="shared" si="45"/>
        <v>5389.5786457472159</v>
      </c>
      <c r="AB47" s="104">
        <f t="shared" si="45"/>
        <v>5454.2535894961829</v>
      </c>
      <c r="AC47" s="104">
        <f t="shared" si="45"/>
        <v>5519.7046325701376</v>
      </c>
      <c r="AD47" s="104">
        <f t="shared" si="45"/>
        <v>5583.1812358446941</v>
      </c>
      <c r="AE47" s="104">
        <f t="shared" si="45"/>
        <v>5647.3878200569088</v>
      </c>
      <c r="AF47" s="104">
        <f t="shared" si="45"/>
        <v>5712.3327799875633</v>
      </c>
      <c r="AG47" s="104">
        <f t="shared" si="45"/>
        <v>5778.0246069574205</v>
      </c>
      <c r="AH47" s="102">
        <f t="shared" si="45"/>
        <v>5844.4718899374311</v>
      </c>
      <c r="AI47" s="102">
        <f t="shared" si="45"/>
        <v>5911.6833166717115</v>
      </c>
      <c r="AJ47" s="102">
        <f t="shared" si="45"/>
        <v>5979.6676748134369</v>
      </c>
      <c r="AK47" s="102">
        <f t="shared" si="45"/>
        <v>6048.4338530737914</v>
      </c>
      <c r="AL47" s="102">
        <f t="shared" si="45"/>
        <v>6117.9908423841407</v>
      </c>
      <c r="AM47" s="102">
        <f t="shared" si="45"/>
        <v>6188.3477370715591</v>
      </c>
      <c r="AN47" s="102">
        <f t="shared" si="45"/>
        <v>6259.513736047882</v>
      </c>
      <c r="AO47" s="102">
        <f t="shared" si="45"/>
        <v>6331.4981440124329</v>
      </c>
      <c r="AP47" s="102">
        <f t="shared" si="45"/>
        <v>6404.3103726685767</v>
      </c>
      <c r="AQ47" s="102">
        <f t="shared" si="45"/>
        <v>6477.9599419542656</v>
      </c>
      <c r="AR47" s="102">
        <f t="shared" si="45"/>
        <v>6552.4564812867402</v>
      </c>
      <c r="AS47" s="102">
        <f t="shared" si="45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6">D47*(1-$D$39)*(1-D46)</f>
        <v>2568.9818786625001</v>
      </c>
      <c r="E48" s="104">
        <f t="shared" si="46"/>
        <v>2669.809279436246</v>
      </c>
      <c r="F48" s="104">
        <f t="shared" si="46"/>
        <v>2761.375867534824</v>
      </c>
      <c r="G48" s="104">
        <f t="shared" si="46"/>
        <v>2858.238107095015</v>
      </c>
      <c r="H48" s="104">
        <f t="shared" si="46"/>
        <v>2958.7066104581204</v>
      </c>
      <c r="I48" s="104">
        <f t="shared" si="46"/>
        <v>3041.550395550948</v>
      </c>
      <c r="J48" s="104">
        <f t="shared" si="46"/>
        <v>3099.3398530664158</v>
      </c>
      <c r="K48" s="104">
        <f t="shared" si="46"/>
        <v>3156.677640348144</v>
      </c>
      <c r="L48" s="104">
        <f t="shared" si="46"/>
        <v>3210.3411602340625</v>
      </c>
      <c r="M48" s="104">
        <f t="shared" si="46"/>
        <v>3261.7066187978071</v>
      </c>
      <c r="N48" s="104">
        <f t="shared" si="46"/>
        <v>3312.2630713891731</v>
      </c>
      <c r="O48" s="104">
        <f t="shared" si="46"/>
        <v>3361.947017460011</v>
      </c>
      <c r="P48" s="104">
        <f t="shared" si="46"/>
        <v>3410.6952492131809</v>
      </c>
      <c r="Q48" s="104">
        <f t="shared" si="46"/>
        <v>3460.1503303267723</v>
      </c>
      <c r="R48" s="104">
        <f t="shared" si="46"/>
        <v>3510.3225101165099</v>
      </c>
      <c r="S48" s="104">
        <f t="shared" si="46"/>
        <v>3559.4670252581409</v>
      </c>
      <c r="T48" s="104">
        <f t="shared" si="46"/>
        <v>3609.2995636117548</v>
      </c>
      <c r="U48" s="104">
        <f t="shared" si="46"/>
        <v>3659.8297575023194</v>
      </c>
      <c r="V48" s="104">
        <f t="shared" si="46"/>
        <v>3709.237459228601</v>
      </c>
      <c r="W48" s="104">
        <f t="shared" si="46"/>
        <v>3759.3121649281875</v>
      </c>
      <c r="X48" s="104">
        <f t="shared" si="46"/>
        <v>3808.1832230722534</v>
      </c>
      <c r="Y48" s="104">
        <f t="shared" si="46"/>
        <v>3855.7855133606558</v>
      </c>
      <c r="Z48" s="104">
        <f t="shared" si="46"/>
        <v>3903.9828322776643</v>
      </c>
      <c r="AA48" s="104">
        <f t="shared" si="46"/>
        <v>3950.8306262649971</v>
      </c>
      <c r="AB48" s="104">
        <f t="shared" si="46"/>
        <v>3998.2405937801773</v>
      </c>
      <c r="AC48" s="104">
        <f t="shared" si="46"/>
        <v>4046.21948090554</v>
      </c>
      <c r="AD48" s="104">
        <f t="shared" si="46"/>
        <v>4092.7510049359535</v>
      </c>
      <c r="AE48" s="104">
        <f t="shared" si="46"/>
        <v>4139.8176414927175</v>
      </c>
      <c r="AF48" s="104">
        <f t="shared" si="46"/>
        <v>4187.4255443698839</v>
      </c>
      <c r="AG48" s="104">
        <f t="shared" si="46"/>
        <v>4235.5809381301369</v>
      </c>
      <c r="AH48" s="97">
        <f t="shared" si="46"/>
        <v>4284.2901189186341</v>
      </c>
      <c r="AI48" s="97">
        <f t="shared" si="46"/>
        <v>4333.5594552861985</v>
      </c>
      <c r="AJ48" s="97">
        <f t="shared" si="46"/>
        <v>4383.3953890219909</v>
      </c>
      <c r="AK48" s="97">
        <f t="shared" si="46"/>
        <v>4433.804435995743</v>
      </c>
      <c r="AL48" s="97">
        <f t="shared" si="46"/>
        <v>4484.7931870096945</v>
      </c>
      <c r="AM48" s="97">
        <f t="shared" si="46"/>
        <v>4536.3683086603069</v>
      </c>
      <c r="AN48" s="97">
        <f t="shared" si="46"/>
        <v>4588.5365442099001</v>
      </c>
      <c r="AO48" s="97">
        <f t="shared" si="46"/>
        <v>4641.3047144683142</v>
      </c>
      <c r="AP48" s="97">
        <f t="shared" si="46"/>
        <v>4694.6797186847007</v>
      </c>
      <c r="AQ48" s="97">
        <f t="shared" si="46"/>
        <v>4748.6685354495748</v>
      </c>
      <c r="AR48" s="97">
        <f t="shared" si="46"/>
        <v>4803.2782236072453</v>
      </c>
      <c r="AS48" s="97">
        <f t="shared" si="46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 t="str">
        <f t="shared" ref="D49:AG49" si="47">IF(D$55="","",D$55)</f>
        <v/>
      </c>
      <c r="E49" s="33" t="str">
        <f t="shared" si="47"/>
        <v/>
      </c>
      <c r="F49" s="33" t="str">
        <f t="shared" si="47"/>
        <v/>
      </c>
      <c r="G49" s="33" t="str">
        <f t="shared" si="47"/>
        <v/>
      </c>
      <c r="H49" s="33" t="str">
        <f t="shared" si="47"/>
        <v/>
      </c>
      <c r="I49" s="33" t="str">
        <f t="shared" si="47"/>
        <v/>
      </c>
      <c r="J49" s="33" t="str">
        <f t="shared" si="47"/>
        <v/>
      </c>
      <c r="K49" s="33" t="str">
        <f t="shared" si="47"/>
        <v/>
      </c>
      <c r="L49" s="33" t="str">
        <f t="shared" si="47"/>
        <v/>
      </c>
      <c r="M49" s="33" t="str">
        <f t="shared" si="47"/>
        <v/>
      </c>
      <c r="N49" s="33" t="str">
        <f t="shared" si="47"/>
        <v/>
      </c>
      <c r="O49" s="33" t="str">
        <f t="shared" si="47"/>
        <v/>
      </c>
      <c r="P49" s="33" t="str">
        <f t="shared" si="47"/>
        <v/>
      </c>
      <c r="Q49" s="33" t="str">
        <f t="shared" si="47"/>
        <v/>
      </c>
      <c r="R49" s="33" t="str">
        <f t="shared" si="47"/>
        <v/>
      </c>
      <c r="S49" s="33" t="str">
        <f t="shared" si="47"/>
        <v/>
      </c>
      <c r="T49" s="33" t="str">
        <f t="shared" si="47"/>
        <v/>
      </c>
      <c r="U49" s="33" t="str">
        <f t="shared" si="47"/>
        <v/>
      </c>
      <c r="V49" s="33" t="str">
        <f t="shared" si="47"/>
        <v/>
      </c>
      <c r="W49" s="33" t="str">
        <f t="shared" si="47"/>
        <v/>
      </c>
      <c r="X49" s="33" t="str">
        <f t="shared" si="47"/>
        <v/>
      </c>
      <c r="Y49" s="33" t="str">
        <f t="shared" si="47"/>
        <v/>
      </c>
      <c r="Z49" s="33" t="str">
        <f t="shared" si="47"/>
        <v/>
      </c>
      <c r="AA49" s="33" t="str">
        <f t="shared" si="47"/>
        <v/>
      </c>
      <c r="AB49" s="33" t="str">
        <f t="shared" si="47"/>
        <v/>
      </c>
      <c r="AC49" s="33" t="str">
        <f t="shared" si="47"/>
        <v/>
      </c>
      <c r="AD49" s="33" t="str">
        <f t="shared" si="47"/>
        <v/>
      </c>
      <c r="AE49" s="33" t="str">
        <f t="shared" si="47"/>
        <v/>
      </c>
      <c r="AF49" s="33" t="str">
        <f t="shared" si="47"/>
        <v/>
      </c>
      <c r="AG49" s="33" t="str">
        <f t="shared" si="47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632</v>
      </c>
      <c r="C50" s="345" t="s">
        <v>4</v>
      </c>
      <c r="D50" s="346">
        <v>1</v>
      </c>
      <c r="E50" s="346" t="e">
        <f>D50*(1+HLOOKUP(E$49,$D$40:$AS$43,4,FALSE))</f>
        <v>#N/A</v>
      </c>
      <c r="F50" s="346" t="e">
        <f t="shared" ref="F50:AG50" si="48">E50*(1+HLOOKUP(F$49,$D$40:$AS$43,4,FALSE))</f>
        <v>#N/A</v>
      </c>
      <c r="G50" s="346" t="e">
        <f t="shared" si="48"/>
        <v>#N/A</v>
      </c>
      <c r="H50" s="346" t="e">
        <f t="shared" si="48"/>
        <v>#N/A</v>
      </c>
      <c r="I50" s="346" t="e">
        <f t="shared" si="48"/>
        <v>#N/A</v>
      </c>
      <c r="J50" s="346" t="e">
        <f t="shared" si="48"/>
        <v>#N/A</v>
      </c>
      <c r="K50" s="346" t="e">
        <f t="shared" si="48"/>
        <v>#N/A</v>
      </c>
      <c r="L50" s="346" t="e">
        <f t="shared" si="48"/>
        <v>#N/A</v>
      </c>
      <c r="M50" s="346" t="e">
        <f t="shared" si="48"/>
        <v>#N/A</v>
      </c>
      <c r="N50" s="346" t="e">
        <f t="shared" si="48"/>
        <v>#N/A</v>
      </c>
      <c r="O50" s="346" t="e">
        <f t="shared" si="48"/>
        <v>#N/A</v>
      </c>
      <c r="P50" s="346" t="e">
        <f t="shared" si="48"/>
        <v>#N/A</v>
      </c>
      <c r="Q50" s="346" t="e">
        <f t="shared" si="48"/>
        <v>#N/A</v>
      </c>
      <c r="R50" s="346" t="e">
        <f t="shared" si="48"/>
        <v>#N/A</v>
      </c>
      <c r="S50" s="346" t="e">
        <f t="shared" si="48"/>
        <v>#N/A</v>
      </c>
      <c r="T50" s="346" t="e">
        <f t="shared" si="48"/>
        <v>#N/A</v>
      </c>
      <c r="U50" s="346" t="e">
        <f t="shared" si="48"/>
        <v>#N/A</v>
      </c>
      <c r="V50" s="346" t="e">
        <f t="shared" si="48"/>
        <v>#N/A</v>
      </c>
      <c r="W50" s="346" t="e">
        <f t="shared" si="48"/>
        <v>#N/A</v>
      </c>
      <c r="X50" s="346" t="e">
        <f t="shared" si="48"/>
        <v>#N/A</v>
      </c>
      <c r="Y50" s="346" t="e">
        <f t="shared" si="48"/>
        <v>#N/A</v>
      </c>
      <c r="Z50" s="346" t="e">
        <f t="shared" si="48"/>
        <v>#N/A</v>
      </c>
      <c r="AA50" s="346" t="e">
        <f t="shared" si="48"/>
        <v>#N/A</v>
      </c>
      <c r="AB50" s="346" t="e">
        <f t="shared" si="48"/>
        <v>#N/A</v>
      </c>
      <c r="AC50" s="346" t="e">
        <f t="shared" si="48"/>
        <v>#N/A</v>
      </c>
      <c r="AD50" s="346" t="e">
        <f t="shared" si="48"/>
        <v>#N/A</v>
      </c>
      <c r="AE50" s="346" t="e">
        <f t="shared" si="48"/>
        <v>#N/A</v>
      </c>
      <c r="AF50" s="346" t="e">
        <f t="shared" si="48"/>
        <v>#N/A</v>
      </c>
      <c r="AG50" s="346" t="e">
        <f t="shared" si="48"/>
        <v>#N/A</v>
      </c>
    </row>
    <row r="51" spans="1:40" s="386" customFormat="1" ht="21.75" customHeight="1">
      <c r="A51" s="385" t="s">
        <v>127</v>
      </c>
      <c r="B51" s="386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594</v>
      </c>
      <c r="C53" s="603" t="str">
        <f>IF(Dane!C28="","",Dane!C28)</f>
        <v/>
      </c>
      <c r="D53" s="454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595</v>
      </c>
      <c r="C54" s="124" t="str">
        <f>IF($C$53="","Brak wskaźnika",VLOOKUP($C$53,$B$574:$C$609,2,FALSE))</f>
        <v>Brak wskaźnika</v>
      </c>
      <c r="D54" s="455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 t="str">
        <f>IF(D4="","",D4)</f>
        <v/>
      </c>
      <c r="E55" s="173" t="str">
        <f>IF(D55="","",IF(D55-$D55&gt;=SUM($D$5)-1,"",D55+1))</f>
        <v/>
      </c>
      <c r="F55" s="173" t="str">
        <f t="shared" ref="F55:AG55" si="49">IF(E55="","",IF(E55-$D55&gt;=SUM($D$5)-1,"",E55+1))</f>
        <v/>
      </c>
      <c r="G55" s="173" t="str">
        <f t="shared" si="49"/>
        <v/>
      </c>
      <c r="H55" s="173" t="str">
        <f t="shared" si="49"/>
        <v/>
      </c>
      <c r="I55" s="173" t="str">
        <f t="shared" si="49"/>
        <v/>
      </c>
      <c r="J55" s="173" t="str">
        <f t="shared" si="49"/>
        <v/>
      </c>
      <c r="K55" s="173" t="str">
        <f t="shared" si="49"/>
        <v/>
      </c>
      <c r="L55" s="173" t="str">
        <f t="shared" si="49"/>
        <v/>
      </c>
      <c r="M55" s="173" t="str">
        <f t="shared" si="49"/>
        <v/>
      </c>
      <c r="N55" s="173" t="str">
        <f t="shared" si="49"/>
        <v/>
      </c>
      <c r="O55" s="173" t="str">
        <f t="shared" si="49"/>
        <v/>
      </c>
      <c r="P55" s="173" t="str">
        <f t="shared" si="49"/>
        <v/>
      </c>
      <c r="Q55" s="173" t="str">
        <f t="shared" si="49"/>
        <v/>
      </c>
      <c r="R55" s="173" t="str">
        <f t="shared" si="49"/>
        <v/>
      </c>
      <c r="S55" s="173" t="str">
        <f t="shared" si="49"/>
        <v/>
      </c>
      <c r="T55" s="173" t="str">
        <f t="shared" si="49"/>
        <v/>
      </c>
      <c r="U55" s="173" t="str">
        <f t="shared" si="49"/>
        <v/>
      </c>
      <c r="V55" s="173" t="str">
        <f t="shared" si="49"/>
        <v/>
      </c>
      <c r="W55" s="173" t="str">
        <f t="shared" si="49"/>
        <v/>
      </c>
      <c r="X55" s="173" t="str">
        <f t="shared" si="49"/>
        <v/>
      </c>
      <c r="Y55" s="173" t="str">
        <f t="shared" si="49"/>
        <v/>
      </c>
      <c r="Z55" s="173" t="str">
        <f t="shared" si="49"/>
        <v/>
      </c>
      <c r="AA55" s="173" t="str">
        <f t="shared" si="49"/>
        <v/>
      </c>
      <c r="AB55" s="173" t="str">
        <f t="shared" si="49"/>
        <v/>
      </c>
      <c r="AC55" s="173" t="str">
        <f t="shared" si="49"/>
        <v/>
      </c>
      <c r="AD55" s="173" t="str">
        <f t="shared" si="49"/>
        <v/>
      </c>
      <c r="AE55" s="173" t="str">
        <f t="shared" si="49"/>
        <v/>
      </c>
      <c r="AF55" s="173" t="str">
        <f t="shared" si="49"/>
        <v/>
      </c>
      <c r="AG55" s="173" t="str">
        <f t="shared" si="49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>Brak wskaźnika</v>
      </c>
      <c r="D56" s="457" t="str">
        <f>IF(Dane!D30="","",Dane!D30)</f>
        <v/>
      </c>
      <c r="E56" s="457" t="str">
        <f>IF(Dane!E30="","",Dane!E30)</f>
        <v/>
      </c>
      <c r="F56" s="457" t="str">
        <f>IF(Dane!F30="","",Dane!F30)</f>
        <v/>
      </c>
      <c r="G56" s="457" t="str">
        <f>IF(Dane!G30="","",Dane!G30)</f>
        <v/>
      </c>
      <c r="H56" s="457" t="str">
        <f>IF(Dane!H30="","",Dane!H30)</f>
        <v/>
      </c>
      <c r="I56" s="457" t="str">
        <f>IF(Dane!I30="","",Dane!I30)</f>
        <v/>
      </c>
      <c r="J56" s="457" t="str">
        <f>IF(Dane!J30="","",Dane!J30)</f>
        <v/>
      </c>
      <c r="K56" s="457" t="str">
        <f>IF(Dane!K30="","",Dane!K30)</f>
        <v/>
      </c>
      <c r="L56" s="457" t="str">
        <f>IF(Dane!L30="","",Dane!L30)</f>
        <v/>
      </c>
      <c r="M56" s="457" t="str">
        <f>IF(Dane!M30="","",Dane!M30)</f>
        <v/>
      </c>
      <c r="N56" s="457" t="str">
        <f>IF(Dane!N30="","",Dane!N30)</f>
        <v/>
      </c>
      <c r="O56" s="457" t="str">
        <f>IF(Dane!O30="","",Dane!O30)</f>
        <v/>
      </c>
      <c r="P56" s="457" t="str">
        <f>IF(Dane!P30="","",Dane!P30)</f>
        <v/>
      </c>
      <c r="Q56" s="457" t="str">
        <f>IF(Dane!Q30="","",Dane!Q30)</f>
        <v/>
      </c>
      <c r="R56" s="457" t="str">
        <f>IF(Dane!R30="","",Dane!R30)</f>
        <v/>
      </c>
      <c r="S56" s="457" t="str">
        <f>IF(Dane!S30="","",Dane!S30)</f>
        <v/>
      </c>
      <c r="T56" s="457" t="str">
        <f>IF(Dane!T30="","",Dane!T30)</f>
        <v/>
      </c>
      <c r="U56" s="457" t="str">
        <f>IF(Dane!U30="","",Dane!U30)</f>
        <v/>
      </c>
      <c r="V56" s="457" t="str">
        <f>IF(Dane!V30="","",Dane!V30)</f>
        <v/>
      </c>
      <c r="W56" s="457" t="str">
        <f>IF(Dane!W30="","",Dane!W30)</f>
        <v/>
      </c>
      <c r="X56" s="457" t="str">
        <f>IF(Dane!X30="","",Dane!X30)</f>
        <v/>
      </c>
      <c r="Y56" s="457" t="str">
        <f>IF(Dane!Y30="","",Dane!Y30)</f>
        <v/>
      </c>
      <c r="Z56" s="457" t="str">
        <f>IF(Dane!Z30="","",Dane!Z30)</f>
        <v/>
      </c>
      <c r="AA56" s="457" t="str">
        <f>IF(Dane!AA30="","",Dane!AA30)</f>
        <v/>
      </c>
      <c r="AB56" s="457" t="str">
        <f>IF(Dane!AB30="","",Dane!AB30)</f>
        <v/>
      </c>
      <c r="AC56" s="457" t="str">
        <f>IF(Dane!AC30="","",Dane!AC30)</f>
        <v/>
      </c>
      <c r="AD56" s="457" t="str">
        <f>IF(Dane!AD30="","",Dane!AD30)</f>
        <v/>
      </c>
      <c r="AE56" s="457" t="str">
        <f>IF(Dane!AE30="","",Dane!AE30)</f>
        <v/>
      </c>
      <c r="AF56" s="457" t="str">
        <f>IF(Dane!AF30="","",Dane!AF30)</f>
        <v/>
      </c>
      <c r="AG56" s="457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>Brak wskaźnika</v>
      </c>
      <c r="D57" s="457" t="str">
        <f>IF(Dane!D31="","",Dane!D31)</f>
        <v/>
      </c>
      <c r="E57" s="457" t="str">
        <f>IF(Dane!E31="","",Dane!E31)</f>
        <v/>
      </c>
      <c r="F57" s="457" t="str">
        <f>IF(Dane!F31="","",Dane!F31)</f>
        <v/>
      </c>
      <c r="G57" s="457" t="str">
        <f>IF(Dane!G31="","",Dane!G31)</f>
        <v/>
      </c>
      <c r="H57" s="457" t="str">
        <f>IF(Dane!H31="","",Dane!H31)</f>
        <v/>
      </c>
      <c r="I57" s="457" t="str">
        <f>IF(Dane!I31="","",Dane!I31)</f>
        <v/>
      </c>
      <c r="J57" s="457" t="str">
        <f>IF(Dane!J31="","",Dane!J31)</f>
        <v/>
      </c>
      <c r="K57" s="457" t="str">
        <f>IF(Dane!K31="","",Dane!K31)</f>
        <v/>
      </c>
      <c r="L57" s="457" t="str">
        <f>IF(Dane!L31="","",Dane!L31)</f>
        <v/>
      </c>
      <c r="M57" s="457" t="str">
        <f>IF(Dane!M31="","",Dane!M31)</f>
        <v/>
      </c>
      <c r="N57" s="457" t="str">
        <f>IF(Dane!N31="","",Dane!N31)</f>
        <v/>
      </c>
      <c r="O57" s="457" t="str">
        <f>IF(Dane!O31="","",Dane!O31)</f>
        <v/>
      </c>
      <c r="P57" s="457" t="str">
        <f>IF(Dane!P31="","",Dane!P31)</f>
        <v/>
      </c>
      <c r="Q57" s="457" t="str">
        <f>IF(Dane!Q31="","",Dane!Q31)</f>
        <v/>
      </c>
      <c r="R57" s="457" t="str">
        <f>IF(Dane!R31="","",Dane!R31)</f>
        <v/>
      </c>
      <c r="S57" s="457" t="str">
        <f>IF(Dane!S31="","",Dane!S31)</f>
        <v/>
      </c>
      <c r="T57" s="457" t="str">
        <f>IF(Dane!T31="","",Dane!T31)</f>
        <v/>
      </c>
      <c r="U57" s="457" t="str">
        <f>IF(Dane!U31="","",Dane!U31)</f>
        <v/>
      </c>
      <c r="V57" s="457" t="str">
        <f>IF(Dane!V31="","",Dane!V31)</f>
        <v/>
      </c>
      <c r="W57" s="457" t="str">
        <f>IF(Dane!W31="","",Dane!W31)</f>
        <v/>
      </c>
      <c r="X57" s="457" t="str">
        <f>IF(Dane!X31="","",Dane!X31)</f>
        <v/>
      </c>
      <c r="Y57" s="457" t="str">
        <f>IF(Dane!Y31="","",Dane!Y31)</f>
        <v/>
      </c>
      <c r="Z57" s="457" t="str">
        <f>IF(Dane!Z31="","",Dane!Z31)</f>
        <v/>
      </c>
      <c r="AA57" s="457" t="str">
        <f>IF(Dane!AA31="","",Dane!AA31)</f>
        <v/>
      </c>
      <c r="AB57" s="457" t="str">
        <f>IF(Dane!AB31="","",Dane!AB31)</f>
        <v/>
      </c>
      <c r="AC57" s="457" t="str">
        <f>IF(Dane!AC31="","",Dane!AC31)</f>
        <v/>
      </c>
      <c r="AD57" s="457" t="str">
        <f>IF(Dane!AD31="","",Dane!AD31)</f>
        <v/>
      </c>
      <c r="AE57" s="457" t="str">
        <f>IF(Dane!AE31="","",Dane!AE31)</f>
        <v/>
      </c>
      <c r="AF57" s="457" t="str">
        <f>IF(Dane!AF31="","",Dane!AF31)</f>
        <v/>
      </c>
      <c r="AG57" s="457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>Brak wskaźnika</v>
      </c>
      <c r="D58" s="457" t="str">
        <f>IF(Dane!D32="","",Dane!D32)</f>
        <v/>
      </c>
      <c r="E58" s="457" t="str">
        <f>IF(Dane!E32="","",Dane!E32)</f>
        <v/>
      </c>
      <c r="F58" s="457" t="str">
        <f>IF(Dane!F32="","",Dane!F32)</f>
        <v/>
      </c>
      <c r="G58" s="457" t="str">
        <f>IF(Dane!G32="","",Dane!G32)</f>
        <v/>
      </c>
      <c r="H58" s="457" t="str">
        <f>IF(Dane!H32="","",Dane!H32)</f>
        <v/>
      </c>
      <c r="I58" s="457" t="str">
        <f>IF(Dane!I32="","",Dane!I32)</f>
        <v/>
      </c>
      <c r="J58" s="457" t="str">
        <f>IF(Dane!J32="","",Dane!J32)</f>
        <v/>
      </c>
      <c r="K58" s="457" t="str">
        <f>IF(Dane!K32="","",Dane!K32)</f>
        <v/>
      </c>
      <c r="L58" s="457" t="str">
        <f>IF(Dane!L32="","",Dane!L32)</f>
        <v/>
      </c>
      <c r="M58" s="457" t="str">
        <f>IF(Dane!M32="","",Dane!M32)</f>
        <v/>
      </c>
      <c r="N58" s="457" t="str">
        <f>IF(Dane!N32="","",Dane!N32)</f>
        <v/>
      </c>
      <c r="O58" s="457" t="str">
        <f>IF(Dane!O32="","",Dane!O32)</f>
        <v/>
      </c>
      <c r="P58" s="457" t="str">
        <f>IF(Dane!P32="","",Dane!P32)</f>
        <v/>
      </c>
      <c r="Q58" s="457" t="str">
        <f>IF(Dane!Q32="","",Dane!Q32)</f>
        <v/>
      </c>
      <c r="R58" s="457" t="str">
        <f>IF(Dane!R32="","",Dane!R32)</f>
        <v/>
      </c>
      <c r="S58" s="457" t="str">
        <f>IF(Dane!S32="","",Dane!S32)</f>
        <v/>
      </c>
      <c r="T58" s="457" t="str">
        <f>IF(Dane!T32="","",Dane!T32)</f>
        <v/>
      </c>
      <c r="U58" s="457" t="str">
        <f>IF(Dane!U32="","",Dane!U32)</f>
        <v/>
      </c>
      <c r="V58" s="457" t="str">
        <f>IF(Dane!V32="","",Dane!V32)</f>
        <v/>
      </c>
      <c r="W58" s="457" t="str">
        <f>IF(Dane!W32="","",Dane!W32)</f>
        <v/>
      </c>
      <c r="X58" s="457" t="str">
        <f>IF(Dane!X32="","",Dane!X32)</f>
        <v/>
      </c>
      <c r="Y58" s="457" t="str">
        <f>IF(Dane!Y32="","",Dane!Y32)</f>
        <v/>
      </c>
      <c r="Z58" s="457" t="str">
        <f>IF(Dane!Z32="","",Dane!Z32)</f>
        <v/>
      </c>
      <c r="AA58" s="457" t="str">
        <f>IF(Dane!AA32="","",Dane!AA32)</f>
        <v/>
      </c>
      <c r="AB58" s="457" t="str">
        <f>IF(Dane!AB32="","",Dane!AB32)</f>
        <v/>
      </c>
      <c r="AC58" s="457" t="str">
        <f>IF(Dane!AC32="","",Dane!AC32)</f>
        <v/>
      </c>
      <c r="AD58" s="457" t="str">
        <f>IF(Dane!AD32="","",Dane!AD32)</f>
        <v/>
      </c>
      <c r="AE58" s="457" t="str">
        <f>IF(Dane!AE32="","",Dane!AE32)</f>
        <v/>
      </c>
      <c r="AF58" s="457" t="str">
        <f>IF(Dane!AF32="","",Dane!AF32)</f>
        <v/>
      </c>
      <c r="AG58" s="457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 t="str">
        <f t="shared" ref="D61:AG61" si="50">IF(D$55="","",D$55)</f>
        <v/>
      </c>
      <c r="E61" s="33" t="str">
        <f t="shared" si="50"/>
        <v/>
      </c>
      <c r="F61" s="33" t="str">
        <f t="shared" si="50"/>
        <v/>
      </c>
      <c r="G61" s="33" t="str">
        <f t="shared" si="50"/>
        <v/>
      </c>
      <c r="H61" s="33" t="str">
        <f t="shared" si="50"/>
        <v/>
      </c>
      <c r="I61" s="33" t="str">
        <f t="shared" si="50"/>
        <v/>
      </c>
      <c r="J61" s="33" t="str">
        <f t="shared" si="50"/>
        <v/>
      </c>
      <c r="K61" s="33" t="str">
        <f t="shared" si="50"/>
        <v/>
      </c>
      <c r="L61" s="33" t="str">
        <f t="shared" si="50"/>
        <v/>
      </c>
      <c r="M61" s="33" t="str">
        <f t="shared" si="50"/>
        <v/>
      </c>
      <c r="N61" s="33" t="str">
        <f t="shared" si="50"/>
        <v/>
      </c>
      <c r="O61" s="33" t="str">
        <f t="shared" si="50"/>
        <v/>
      </c>
      <c r="P61" s="33" t="str">
        <f t="shared" si="50"/>
        <v/>
      </c>
      <c r="Q61" s="33" t="str">
        <f t="shared" si="50"/>
        <v/>
      </c>
      <c r="R61" s="33" t="str">
        <f t="shared" si="50"/>
        <v/>
      </c>
      <c r="S61" s="33" t="str">
        <f t="shared" si="50"/>
        <v/>
      </c>
      <c r="T61" s="33" t="str">
        <f t="shared" si="50"/>
        <v/>
      </c>
      <c r="U61" s="33" t="str">
        <f t="shared" si="50"/>
        <v/>
      </c>
      <c r="V61" s="33" t="str">
        <f t="shared" si="50"/>
        <v/>
      </c>
      <c r="W61" s="33" t="str">
        <f t="shared" si="50"/>
        <v/>
      </c>
      <c r="X61" s="33" t="str">
        <f t="shared" si="50"/>
        <v/>
      </c>
      <c r="Y61" s="33" t="str">
        <f t="shared" si="50"/>
        <v/>
      </c>
      <c r="Z61" s="33" t="str">
        <f t="shared" si="50"/>
        <v/>
      </c>
      <c r="AA61" s="33" t="str">
        <f t="shared" si="50"/>
        <v/>
      </c>
      <c r="AB61" s="33" t="str">
        <f t="shared" si="50"/>
        <v/>
      </c>
      <c r="AC61" s="33" t="str">
        <f t="shared" si="50"/>
        <v/>
      </c>
      <c r="AD61" s="33" t="str">
        <f t="shared" si="50"/>
        <v/>
      </c>
      <c r="AE61" s="33" t="str">
        <f t="shared" si="50"/>
        <v/>
      </c>
      <c r="AF61" s="33" t="str">
        <f t="shared" si="50"/>
        <v/>
      </c>
      <c r="AG61" s="33" t="str">
        <f t="shared" si="50"/>
        <v/>
      </c>
      <c r="AH61" s="5"/>
      <c r="AI61" s="5"/>
      <c r="AJ61" s="5"/>
      <c r="AN61" s="5"/>
    </row>
    <row r="62" spans="1:40">
      <c r="A62" s="42">
        <v>2</v>
      </c>
      <c r="B62" s="29" t="s">
        <v>574</v>
      </c>
      <c r="C62" s="30" t="s">
        <v>1</v>
      </c>
      <c r="D62" s="456" t="str">
        <f>IF(Dane!D36="","",Dane!D36)</f>
        <v/>
      </c>
      <c r="E62" s="456" t="str">
        <f>IF(Dane!E36="","",Dane!E36)</f>
        <v/>
      </c>
      <c r="F62" s="456" t="str">
        <f>IF(Dane!F36="","",Dane!F36)</f>
        <v/>
      </c>
      <c r="G62" s="456" t="str">
        <f>IF(Dane!G36="","",Dane!G36)</f>
        <v/>
      </c>
      <c r="H62" s="456" t="str">
        <f>IF(Dane!H36="","",Dane!H36)</f>
        <v/>
      </c>
      <c r="I62" s="456" t="str">
        <f>IF(Dane!I36="","",Dane!I36)</f>
        <v/>
      </c>
      <c r="J62" s="456" t="str">
        <f>IF(Dane!J36="","",Dane!J36)</f>
        <v/>
      </c>
      <c r="K62" s="456" t="str">
        <f>IF(Dane!K36="","",Dane!K36)</f>
        <v/>
      </c>
      <c r="L62" s="456" t="str">
        <f>IF(Dane!L36="","",Dane!L36)</f>
        <v/>
      </c>
      <c r="M62" s="456" t="str">
        <f>IF(Dane!M36="","",Dane!M36)</f>
        <v/>
      </c>
      <c r="N62" s="456" t="str">
        <f>IF(Dane!N36="","",Dane!N36)</f>
        <v/>
      </c>
      <c r="O62" s="456" t="str">
        <f>IF(Dane!O36="","",Dane!O36)</f>
        <v/>
      </c>
      <c r="P62" s="456" t="str">
        <f>IF(Dane!P36="","",Dane!P36)</f>
        <v/>
      </c>
      <c r="Q62" s="456" t="str">
        <f>IF(Dane!Q36="","",Dane!Q36)</f>
        <v/>
      </c>
      <c r="R62" s="456" t="str">
        <f>IF(Dane!R36="","",Dane!R36)</f>
        <v/>
      </c>
      <c r="S62" s="456" t="str">
        <f>IF(Dane!S36="","",Dane!S36)</f>
        <v/>
      </c>
      <c r="T62" s="456" t="str">
        <f>IF(Dane!T36="","",Dane!T36)</f>
        <v/>
      </c>
      <c r="U62" s="456" t="str">
        <f>IF(Dane!U36="","",Dane!U36)</f>
        <v/>
      </c>
      <c r="V62" s="456" t="str">
        <f>IF(Dane!V36="","",Dane!V36)</f>
        <v/>
      </c>
      <c r="W62" s="456" t="str">
        <f>IF(Dane!W36="","",Dane!W36)</f>
        <v/>
      </c>
      <c r="X62" s="456" t="str">
        <f>IF(Dane!X36="","",Dane!X36)</f>
        <v/>
      </c>
      <c r="Y62" s="456" t="str">
        <f>IF(Dane!Y36="","",Dane!Y36)</f>
        <v/>
      </c>
      <c r="Z62" s="456" t="str">
        <f>IF(Dane!Z36="","",Dane!Z36)</f>
        <v/>
      </c>
      <c r="AA62" s="456" t="str">
        <f>IF(Dane!AA36="","",Dane!AA36)</f>
        <v/>
      </c>
      <c r="AB62" s="456" t="str">
        <f>IF(Dane!AB36="","",Dane!AB36)</f>
        <v/>
      </c>
      <c r="AC62" s="456" t="str">
        <f>IF(Dane!AC36="","",Dane!AC36)</f>
        <v/>
      </c>
      <c r="AD62" s="456" t="str">
        <f>IF(Dane!AD36="","",Dane!AD36)</f>
        <v/>
      </c>
      <c r="AE62" s="456" t="str">
        <f>IF(Dane!AE36="","",Dane!AE36)</f>
        <v/>
      </c>
      <c r="AF62" s="456" t="str">
        <f>IF(Dane!AF36="","",Dane!AF36)</f>
        <v/>
      </c>
      <c r="AG62" s="456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575</v>
      </c>
      <c r="C63" s="30" t="s">
        <v>1</v>
      </c>
      <c r="D63" s="457" t="str">
        <f>IF(Dane!D37="","",Dane!D37)</f>
        <v/>
      </c>
      <c r="E63" s="457" t="str">
        <f>IF(Dane!E37="","",Dane!E37)</f>
        <v/>
      </c>
      <c r="F63" s="457" t="str">
        <f>IF(Dane!F37="","",Dane!F37)</f>
        <v/>
      </c>
      <c r="G63" s="457" t="str">
        <f>IF(Dane!G37="","",Dane!G37)</f>
        <v/>
      </c>
      <c r="H63" s="457" t="str">
        <f>IF(Dane!H37="","",Dane!H37)</f>
        <v/>
      </c>
      <c r="I63" s="457" t="str">
        <f>IF(Dane!I37="","",Dane!I37)</f>
        <v/>
      </c>
      <c r="J63" s="457" t="str">
        <f>IF(Dane!J37="","",Dane!J37)</f>
        <v/>
      </c>
      <c r="K63" s="457" t="str">
        <f>IF(Dane!K37="","",Dane!K37)</f>
        <v/>
      </c>
      <c r="L63" s="457" t="str">
        <f>IF(Dane!L37="","",Dane!L37)</f>
        <v/>
      </c>
      <c r="M63" s="457" t="str">
        <f>IF(Dane!M37="","",Dane!M37)</f>
        <v/>
      </c>
      <c r="N63" s="457" t="str">
        <f>IF(Dane!N37="","",Dane!N37)</f>
        <v/>
      </c>
      <c r="O63" s="457" t="str">
        <f>IF(Dane!O37="","",Dane!O37)</f>
        <v/>
      </c>
      <c r="P63" s="457" t="str">
        <f>IF(Dane!P37="","",Dane!P37)</f>
        <v/>
      </c>
      <c r="Q63" s="457" t="str">
        <f>IF(Dane!Q37="","",Dane!Q37)</f>
        <v/>
      </c>
      <c r="R63" s="457" t="str">
        <f>IF(Dane!R37="","",Dane!R37)</f>
        <v/>
      </c>
      <c r="S63" s="457" t="str">
        <f>IF(Dane!S37="","",Dane!S37)</f>
        <v/>
      </c>
      <c r="T63" s="457" t="str">
        <f>IF(Dane!T37="","",Dane!T37)</f>
        <v/>
      </c>
      <c r="U63" s="457" t="str">
        <f>IF(Dane!U37="","",Dane!U37)</f>
        <v/>
      </c>
      <c r="V63" s="457" t="str">
        <f>IF(Dane!V37="","",Dane!V37)</f>
        <v/>
      </c>
      <c r="W63" s="457" t="str">
        <f>IF(Dane!W37="","",Dane!W37)</f>
        <v/>
      </c>
      <c r="X63" s="457" t="str">
        <f>IF(Dane!X37="","",Dane!X37)</f>
        <v/>
      </c>
      <c r="Y63" s="457" t="str">
        <f>IF(Dane!Y37="","",Dane!Y37)</f>
        <v/>
      </c>
      <c r="Z63" s="457" t="str">
        <f>IF(Dane!Z37="","",Dane!Z37)</f>
        <v/>
      </c>
      <c r="AA63" s="457" t="str">
        <f>IF(Dane!AA37="","",Dane!AA37)</f>
        <v/>
      </c>
      <c r="AB63" s="457" t="str">
        <f>IF(Dane!AB37="","",Dane!AB37)</f>
        <v/>
      </c>
      <c r="AC63" s="457" t="str">
        <f>IF(Dane!AC37="","",Dane!AC37)</f>
        <v/>
      </c>
      <c r="AD63" s="457" t="str">
        <f>IF(Dane!AD37="","",Dane!AD37)</f>
        <v/>
      </c>
      <c r="AE63" s="457" t="str">
        <f>IF(Dane!AE37="","",Dane!AE37)</f>
        <v/>
      </c>
      <c r="AF63" s="457" t="str">
        <f>IF(Dane!AF37="","",Dane!AF37)</f>
        <v/>
      </c>
      <c r="AG63" s="457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576</v>
      </c>
      <c r="C64" s="32" t="s">
        <v>1</v>
      </c>
      <c r="D64" s="458" t="str">
        <f>IF(Dane!D38="","",Dane!D38)</f>
        <v/>
      </c>
      <c r="E64" s="458" t="str">
        <f>IF(Dane!E38="","",Dane!E38)</f>
        <v/>
      </c>
      <c r="F64" s="458" t="str">
        <f>IF(Dane!F38="","",Dane!F38)</f>
        <v/>
      </c>
      <c r="G64" s="458" t="str">
        <f>IF(Dane!G38="","",Dane!G38)</f>
        <v/>
      </c>
      <c r="H64" s="458" t="str">
        <f>IF(Dane!H38="","",Dane!H38)</f>
        <v/>
      </c>
      <c r="I64" s="458" t="str">
        <f>IF(Dane!I38="","",Dane!I38)</f>
        <v/>
      </c>
      <c r="J64" s="458" t="str">
        <f>IF(Dane!J38="","",Dane!J38)</f>
        <v/>
      </c>
      <c r="K64" s="458" t="str">
        <f>IF(Dane!K38="","",Dane!K38)</f>
        <v/>
      </c>
      <c r="L64" s="458" t="str">
        <f>IF(Dane!L38="","",Dane!L38)</f>
        <v/>
      </c>
      <c r="M64" s="458" t="str">
        <f>IF(Dane!M38="","",Dane!M38)</f>
        <v/>
      </c>
      <c r="N64" s="458" t="str">
        <f>IF(Dane!N38="","",Dane!N38)</f>
        <v/>
      </c>
      <c r="O64" s="458" t="str">
        <f>IF(Dane!O38="","",Dane!O38)</f>
        <v/>
      </c>
      <c r="P64" s="458" t="str">
        <f>IF(Dane!P38="","",Dane!P38)</f>
        <v/>
      </c>
      <c r="Q64" s="458" t="str">
        <f>IF(Dane!Q38="","",Dane!Q38)</f>
        <v/>
      </c>
      <c r="R64" s="458" t="str">
        <f>IF(Dane!R38="","",Dane!R38)</f>
        <v/>
      </c>
      <c r="S64" s="458" t="str">
        <f>IF(Dane!S38="","",Dane!S38)</f>
        <v/>
      </c>
      <c r="T64" s="458" t="str">
        <f>IF(Dane!T38="","",Dane!T38)</f>
        <v/>
      </c>
      <c r="U64" s="458" t="str">
        <f>IF(Dane!U38="","",Dane!U38)</f>
        <v/>
      </c>
      <c r="V64" s="458" t="str">
        <f>IF(Dane!V38="","",Dane!V38)</f>
        <v/>
      </c>
      <c r="W64" s="458" t="str">
        <f>IF(Dane!W38="","",Dane!W38)</f>
        <v/>
      </c>
      <c r="X64" s="458" t="str">
        <f>IF(Dane!X38="","",Dane!X38)</f>
        <v/>
      </c>
      <c r="Y64" s="458" t="str">
        <f>IF(Dane!Y38="","",Dane!Y38)</f>
        <v/>
      </c>
      <c r="Z64" s="458" t="str">
        <f>IF(Dane!Z38="","",Dane!Z38)</f>
        <v/>
      </c>
      <c r="AA64" s="458" t="str">
        <f>IF(Dane!AA38="","",Dane!AA38)</f>
        <v/>
      </c>
      <c r="AB64" s="458" t="str">
        <f>IF(Dane!AB38="","",Dane!AB38)</f>
        <v/>
      </c>
      <c r="AC64" s="458" t="str">
        <f>IF(Dane!AC38="","",Dane!AC38)</f>
        <v/>
      </c>
      <c r="AD64" s="458" t="str">
        <f>IF(Dane!AD38="","",Dane!AD38)</f>
        <v/>
      </c>
      <c r="AE64" s="458" t="str">
        <f>IF(Dane!AE38="","",Dane!AE38)</f>
        <v/>
      </c>
      <c r="AF64" s="458" t="str">
        <f>IF(Dane!AF38="","",Dane!AF38)</f>
        <v/>
      </c>
      <c r="AG64" s="458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 t="str">
        <f t="shared" ref="D66:AG66" si="51">IF(D$55="","",D$55)</f>
        <v/>
      </c>
      <c r="E66" s="173" t="str">
        <f t="shared" si="51"/>
        <v/>
      </c>
      <c r="F66" s="173" t="str">
        <f t="shared" si="51"/>
        <v/>
      </c>
      <c r="G66" s="173" t="str">
        <f t="shared" si="51"/>
        <v/>
      </c>
      <c r="H66" s="173" t="str">
        <f t="shared" si="51"/>
        <v/>
      </c>
      <c r="I66" s="173" t="str">
        <f t="shared" si="51"/>
        <v/>
      </c>
      <c r="J66" s="173" t="str">
        <f t="shared" si="51"/>
        <v/>
      </c>
      <c r="K66" s="173" t="str">
        <f t="shared" si="51"/>
        <v/>
      </c>
      <c r="L66" s="173" t="str">
        <f t="shared" si="51"/>
        <v/>
      </c>
      <c r="M66" s="173" t="str">
        <f t="shared" si="51"/>
        <v/>
      </c>
      <c r="N66" s="173" t="str">
        <f t="shared" si="51"/>
        <v/>
      </c>
      <c r="O66" s="173" t="str">
        <f t="shared" si="51"/>
        <v/>
      </c>
      <c r="P66" s="173" t="str">
        <f t="shared" si="51"/>
        <v/>
      </c>
      <c r="Q66" s="173" t="str">
        <f t="shared" si="51"/>
        <v/>
      </c>
      <c r="R66" s="173" t="str">
        <f t="shared" si="51"/>
        <v/>
      </c>
      <c r="S66" s="173" t="str">
        <f t="shared" si="51"/>
        <v/>
      </c>
      <c r="T66" s="173" t="str">
        <f t="shared" si="51"/>
        <v/>
      </c>
      <c r="U66" s="173" t="str">
        <f t="shared" si="51"/>
        <v/>
      </c>
      <c r="V66" s="173" t="str">
        <f t="shared" si="51"/>
        <v/>
      </c>
      <c r="W66" s="173" t="str">
        <f t="shared" si="51"/>
        <v/>
      </c>
      <c r="X66" s="173" t="str">
        <f t="shared" si="51"/>
        <v/>
      </c>
      <c r="Y66" s="173" t="str">
        <f t="shared" si="51"/>
        <v/>
      </c>
      <c r="Z66" s="173" t="str">
        <f t="shared" si="51"/>
        <v/>
      </c>
      <c r="AA66" s="173" t="str">
        <f t="shared" si="51"/>
        <v/>
      </c>
      <c r="AB66" s="173" t="str">
        <f t="shared" si="51"/>
        <v/>
      </c>
      <c r="AC66" s="173" t="str">
        <f t="shared" si="51"/>
        <v/>
      </c>
      <c r="AD66" s="173" t="str">
        <f t="shared" si="51"/>
        <v/>
      </c>
      <c r="AE66" s="173" t="str">
        <f t="shared" si="51"/>
        <v/>
      </c>
      <c r="AF66" s="173" t="str">
        <f t="shared" si="51"/>
        <v/>
      </c>
      <c r="AG66" s="173" t="str">
        <f t="shared" si="51"/>
        <v/>
      </c>
    </row>
    <row r="67" spans="1:66" s="70" customFormat="1">
      <c r="A67" s="110">
        <v>2</v>
      </c>
      <c r="B67" s="111" t="s">
        <v>577</v>
      </c>
      <c r="C67" s="180" t="s">
        <v>1</v>
      </c>
      <c r="D67" s="456" t="str">
        <f>IF(Dane!D41="","",Dane!D41)</f>
        <v/>
      </c>
      <c r="E67" s="456" t="str">
        <f>IF(Dane!E41="","",Dane!E41)</f>
        <v/>
      </c>
      <c r="F67" s="456" t="str">
        <f>IF(Dane!F41="","",Dane!F41)</f>
        <v/>
      </c>
      <c r="G67" s="456" t="str">
        <f>IF(Dane!G41="","",Dane!G41)</f>
        <v/>
      </c>
      <c r="H67" s="456" t="str">
        <f>IF(Dane!H41="","",Dane!H41)</f>
        <v/>
      </c>
      <c r="I67" s="456" t="str">
        <f>IF(Dane!I41="","",Dane!I41)</f>
        <v/>
      </c>
      <c r="J67" s="456" t="str">
        <f>IF(Dane!J41="","",Dane!J41)</f>
        <v/>
      </c>
      <c r="K67" s="456" t="str">
        <f>IF(Dane!K41="","",Dane!K41)</f>
        <v/>
      </c>
      <c r="L67" s="456" t="str">
        <f>IF(Dane!L41="","",Dane!L41)</f>
        <v/>
      </c>
      <c r="M67" s="456" t="str">
        <f>IF(Dane!M41="","",Dane!M41)</f>
        <v/>
      </c>
      <c r="N67" s="456" t="str">
        <f>IF(Dane!N41="","",Dane!N41)</f>
        <v/>
      </c>
      <c r="O67" s="456" t="str">
        <f>IF(Dane!O41="","",Dane!O41)</f>
        <v/>
      </c>
      <c r="P67" s="456" t="str">
        <f>IF(Dane!P41="","",Dane!P41)</f>
        <v/>
      </c>
      <c r="Q67" s="456" t="str">
        <f>IF(Dane!Q41="","",Dane!Q41)</f>
        <v/>
      </c>
      <c r="R67" s="456" t="str">
        <f>IF(Dane!R41="","",Dane!R41)</f>
        <v/>
      </c>
      <c r="S67" s="456" t="str">
        <f>IF(Dane!S41="","",Dane!S41)</f>
        <v/>
      </c>
      <c r="T67" s="456" t="str">
        <f>IF(Dane!T41="","",Dane!T41)</f>
        <v/>
      </c>
      <c r="U67" s="456" t="str">
        <f>IF(Dane!U41="","",Dane!U41)</f>
        <v/>
      </c>
      <c r="V67" s="456" t="str">
        <f>IF(Dane!V41="","",Dane!V41)</f>
        <v/>
      </c>
      <c r="W67" s="456" t="str">
        <f>IF(Dane!W41="","",Dane!W41)</f>
        <v/>
      </c>
      <c r="X67" s="456" t="str">
        <f>IF(Dane!X41="","",Dane!X41)</f>
        <v/>
      </c>
      <c r="Y67" s="456" t="str">
        <f>IF(Dane!Y41="","",Dane!Y41)</f>
        <v/>
      </c>
      <c r="Z67" s="456" t="str">
        <f>IF(Dane!Z41="","",Dane!Z41)</f>
        <v/>
      </c>
      <c r="AA67" s="456" t="str">
        <f>IF(Dane!AA41="","",Dane!AA41)</f>
        <v/>
      </c>
      <c r="AB67" s="456" t="str">
        <f>IF(Dane!AB41="","",Dane!AB41)</f>
        <v/>
      </c>
      <c r="AC67" s="456" t="str">
        <f>IF(Dane!AC41="","",Dane!AC41)</f>
        <v/>
      </c>
      <c r="AD67" s="456" t="str">
        <f>IF(Dane!AD41="","",Dane!AD41)</f>
        <v/>
      </c>
      <c r="AE67" s="456" t="str">
        <f>IF(Dane!AE41="","",Dane!AE41)</f>
        <v/>
      </c>
      <c r="AF67" s="456" t="str">
        <f>IF(Dane!AF41="","",Dane!AF41)</f>
        <v/>
      </c>
      <c r="AG67" s="456" t="str">
        <f>IF(Dane!AG41="","",Dane!AG41)</f>
        <v/>
      </c>
    </row>
    <row r="68" spans="1:66" s="70" customFormat="1">
      <c r="A68" s="110">
        <v>3</v>
      </c>
      <c r="B68" s="111" t="s">
        <v>578</v>
      </c>
      <c r="C68" s="180" t="s">
        <v>1</v>
      </c>
      <c r="D68" s="457" t="str">
        <f>IF(Dane!D42="","",Dane!D42)</f>
        <v/>
      </c>
      <c r="E68" s="457" t="str">
        <f>IF(Dane!E42="","",Dane!E42)</f>
        <v/>
      </c>
      <c r="F68" s="457" t="str">
        <f>IF(Dane!F42="","",Dane!F42)</f>
        <v/>
      </c>
      <c r="G68" s="457" t="str">
        <f>IF(Dane!G42="","",Dane!G42)</f>
        <v/>
      </c>
      <c r="H68" s="457" t="str">
        <f>IF(Dane!H42="","",Dane!H42)</f>
        <v/>
      </c>
      <c r="I68" s="457" t="str">
        <f>IF(Dane!I42="","",Dane!I42)</f>
        <v/>
      </c>
      <c r="J68" s="457" t="str">
        <f>IF(Dane!J42="","",Dane!J42)</f>
        <v/>
      </c>
      <c r="K68" s="457" t="str">
        <f>IF(Dane!K42="","",Dane!K42)</f>
        <v/>
      </c>
      <c r="L68" s="457" t="str">
        <f>IF(Dane!L42="","",Dane!L42)</f>
        <v/>
      </c>
      <c r="M68" s="457" t="str">
        <f>IF(Dane!M42="","",Dane!M42)</f>
        <v/>
      </c>
      <c r="N68" s="457" t="str">
        <f>IF(Dane!N42="","",Dane!N42)</f>
        <v/>
      </c>
      <c r="O68" s="457" t="str">
        <f>IF(Dane!O42="","",Dane!O42)</f>
        <v/>
      </c>
      <c r="P68" s="457" t="str">
        <f>IF(Dane!P42="","",Dane!P42)</f>
        <v/>
      </c>
      <c r="Q68" s="457" t="str">
        <f>IF(Dane!Q42="","",Dane!Q42)</f>
        <v/>
      </c>
      <c r="R68" s="457" t="str">
        <f>IF(Dane!R42="","",Dane!R42)</f>
        <v/>
      </c>
      <c r="S68" s="457" t="str">
        <f>IF(Dane!S42="","",Dane!S42)</f>
        <v/>
      </c>
      <c r="T68" s="457" t="str">
        <f>IF(Dane!T42="","",Dane!T42)</f>
        <v/>
      </c>
      <c r="U68" s="457" t="str">
        <f>IF(Dane!U42="","",Dane!U42)</f>
        <v/>
      </c>
      <c r="V68" s="457" t="str">
        <f>IF(Dane!V42="","",Dane!V42)</f>
        <v/>
      </c>
      <c r="W68" s="457" t="str">
        <f>IF(Dane!W42="","",Dane!W42)</f>
        <v/>
      </c>
      <c r="X68" s="457" t="str">
        <f>IF(Dane!X42="","",Dane!X42)</f>
        <v/>
      </c>
      <c r="Y68" s="457" t="str">
        <f>IF(Dane!Y42="","",Dane!Y42)</f>
        <v/>
      </c>
      <c r="Z68" s="457" t="str">
        <f>IF(Dane!Z42="","",Dane!Z42)</f>
        <v/>
      </c>
      <c r="AA68" s="457" t="str">
        <f>IF(Dane!AA42="","",Dane!AA42)</f>
        <v/>
      </c>
      <c r="AB68" s="457" t="str">
        <f>IF(Dane!AB42="","",Dane!AB42)</f>
        <v/>
      </c>
      <c r="AC68" s="457" t="str">
        <f>IF(Dane!AC42="","",Dane!AC42)</f>
        <v/>
      </c>
      <c r="AD68" s="457" t="str">
        <f>IF(Dane!AD42="","",Dane!AD42)</f>
        <v/>
      </c>
      <c r="AE68" s="457" t="str">
        <f>IF(Dane!AE42="","",Dane!AE42)</f>
        <v/>
      </c>
      <c r="AF68" s="457" t="str">
        <f>IF(Dane!AF42="","",Dane!AF42)</f>
        <v/>
      </c>
      <c r="AG68" s="457" t="str">
        <f>IF(Dane!AG42="","",Dane!AG42)</f>
        <v/>
      </c>
    </row>
    <row r="69" spans="1:66" s="70" customFormat="1">
      <c r="A69" s="123">
        <v>4</v>
      </c>
      <c r="B69" s="181" t="s">
        <v>579</v>
      </c>
      <c r="C69" s="182" t="s">
        <v>1</v>
      </c>
      <c r="D69" s="458" t="str">
        <f>IF(Dane!D43="","",Dane!D43)</f>
        <v/>
      </c>
      <c r="E69" s="458" t="str">
        <f>IF(Dane!E43="","",Dane!E43)</f>
        <v/>
      </c>
      <c r="F69" s="458" t="str">
        <f>IF(Dane!F43="","",Dane!F43)</f>
        <v/>
      </c>
      <c r="G69" s="458" t="str">
        <f>IF(Dane!G43="","",Dane!G43)</f>
        <v/>
      </c>
      <c r="H69" s="458" t="str">
        <f>IF(Dane!H43="","",Dane!H43)</f>
        <v/>
      </c>
      <c r="I69" s="458" t="str">
        <f>IF(Dane!I43="","",Dane!I43)</f>
        <v/>
      </c>
      <c r="J69" s="458" t="str">
        <f>IF(Dane!J43="","",Dane!J43)</f>
        <v/>
      </c>
      <c r="K69" s="458" t="str">
        <f>IF(Dane!K43="","",Dane!K43)</f>
        <v/>
      </c>
      <c r="L69" s="458" t="str">
        <f>IF(Dane!L43="","",Dane!L43)</f>
        <v/>
      </c>
      <c r="M69" s="458" t="str">
        <f>IF(Dane!M43="","",Dane!M43)</f>
        <v/>
      </c>
      <c r="N69" s="458" t="str">
        <f>IF(Dane!N43="","",Dane!N43)</f>
        <v/>
      </c>
      <c r="O69" s="458" t="str">
        <f>IF(Dane!O43="","",Dane!O43)</f>
        <v/>
      </c>
      <c r="P69" s="458" t="str">
        <f>IF(Dane!P43="","",Dane!P43)</f>
        <v/>
      </c>
      <c r="Q69" s="458" t="str">
        <f>IF(Dane!Q43="","",Dane!Q43)</f>
        <v/>
      </c>
      <c r="R69" s="458" t="str">
        <f>IF(Dane!R43="","",Dane!R43)</f>
        <v/>
      </c>
      <c r="S69" s="458" t="str">
        <f>IF(Dane!S43="","",Dane!S43)</f>
        <v/>
      </c>
      <c r="T69" s="458" t="str">
        <f>IF(Dane!T43="","",Dane!T43)</f>
        <v/>
      </c>
      <c r="U69" s="458" t="str">
        <f>IF(Dane!U43="","",Dane!U43)</f>
        <v/>
      </c>
      <c r="V69" s="458" t="str">
        <f>IF(Dane!V43="","",Dane!V43)</f>
        <v/>
      </c>
      <c r="W69" s="458" t="str">
        <f>IF(Dane!W43="","",Dane!W43)</f>
        <v/>
      </c>
      <c r="X69" s="458" t="str">
        <f>IF(Dane!X43="","",Dane!X43)</f>
        <v/>
      </c>
      <c r="Y69" s="458" t="str">
        <f>IF(Dane!Y43="","",Dane!Y43)</f>
        <v/>
      </c>
      <c r="Z69" s="458" t="str">
        <f>IF(Dane!Z43="","",Dane!Z43)</f>
        <v/>
      </c>
      <c r="AA69" s="458" t="str">
        <f>IF(Dane!AA43="","",Dane!AA43)</f>
        <v/>
      </c>
      <c r="AB69" s="458" t="str">
        <f>IF(Dane!AB43="","",Dane!AB43)</f>
        <v/>
      </c>
      <c r="AC69" s="458" t="str">
        <f>IF(Dane!AC43="","",Dane!AC43)</f>
        <v/>
      </c>
      <c r="AD69" s="458" t="str">
        <f>IF(Dane!AD43="","",Dane!AD43)</f>
        <v/>
      </c>
      <c r="AE69" s="458" t="str">
        <f>IF(Dane!AE43="","",Dane!AE43)</f>
        <v/>
      </c>
      <c r="AF69" s="458" t="str">
        <f>IF(Dane!AF43="","",Dane!AF43)</f>
        <v/>
      </c>
      <c r="AG69" s="458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 t="str">
        <f>IF(E$55="","",D71+1)</f>
        <v/>
      </c>
      <c r="F71" s="133" t="str">
        <f t="shared" ref="F71:AG71" si="52">IF(F$55="","",E71+1)</f>
        <v/>
      </c>
      <c r="G71" s="133" t="str">
        <f t="shared" si="52"/>
        <v/>
      </c>
      <c r="H71" s="133" t="str">
        <f t="shared" si="52"/>
        <v/>
      </c>
      <c r="I71" s="133" t="str">
        <f t="shared" si="52"/>
        <v/>
      </c>
      <c r="J71" s="133" t="str">
        <f t="shared" si="52"/>
        <v/>
      </c>
      <c r="K71" s="133" t="str">
        <f t="shared" si="52"/>
        <v/>
      </c>
      <c r="L71" s="133" t="str">
        <f t="shared" si="52"/>
        <v/>
      </c>
      <c r="M71" s="133" t="str">
        <f t="shared" si="52"/>
        <v/>
      </c>
      <c r="N71" s="133" t="str">
        <f t="shared" si="52"/>
        <v/>
      </c>
      <c r="O71" s="133" t="str">
        <f t="shared" si="52"/>
        <v/>
      </c>
      <c r="P71" s="133" t="str">
        <f t="shared" si="52"/>
        <v/>
      </c>
      <c r="Q71" s="133" t="str">
        <f t="shared" si="52"/>
        <v/>
      </c>
      <c r="R71" s="133" t="str">
        <f t="shared" si="52"/>
        <v/>
      </c>
      <c r="S71" s="133" t="str">
        <f t="shared" si="52"/>
        <v/>
      </c>
      <c r="T71" s="133" t="str">
        <f t="shared" si="52"/>
        <v/>
      </c>
      <c r="U71" s="133" t="str">
        <f t="shared" si="52"/>
        <v/>
      </c>
      <c r="V71" s="133" t="str">
        <f t="shared" si="52"/>
        <v/>
      </c>
      <c r="W71" s="133" t="str">
        <f t="shared" si="52"/>
        <v/>
      </c>
      <c r="X71" s="133" t="str">
        <f t="shared" si="52"/>
        <v/>
      </c>
      <c r="Y71" s="133" t="str">
        <f t="shared" si="52"/>
        <v/>
      </c>
      <c r="Z71" s="133" t="str">
        <f t="shared" si="52"/>
        <v/>
      </c>
      <c r="AA71" s="133" t="str">
        <f t="shared" si="52"/>
        <v/>
      </c>
      <c r="AB71" s="133" t="str">
        <f t="shared" si="52"/>
        <v/>
      </c>
      <c r="AC71" s="133" t="str">
        <f t="shared" si="52"/>
        <v/>
      </c>
      <c r="AD71" s="133" t="str">
        <f t="shared" si="52"/>
        <v/>
      </c>
      <c r="AE71" s="133" t="str">
        <f t="shared" si="52"/>
        <v/>
      </c>
      <c r="AF71" s="133" t="str">
        <f t="shared" si="52"/>
        <v/>
      </c>
      <c r="AG71" s="133" t="str">
        <f t="shared" si="52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53">IF(D$71="","",1/(1+$D$37)^D$71)</f>
        <v>1</v>
      </c>
      <c r="E72" s="184" t="str">
        <f t="shared" si="53"/>
        <v/>
      </c>
      <c r="F72" s="184" t="str">
        <f t="shared" si="53"/>
        <v/>
      </c>
      <c r="G72" s="184" t="str">
        <f t="shared" si="53"/>
        <v/>
      </c>
      <c r="H72" s="184" t="str">
        <f t="shared" si="53"/>
        <v/>
      </c>
      <c r="I72" s="184" t="str">
        <f t="shared" si="53"/>
        <v/>
      </c>
      <c r="J72" s="184" t="str">
        <f t="shared" si="53"/>
        <v/>
      </c>
      <c r="K72" s="184" t="str">
        <f t="shared" si="53"/>
        <v/>
      </c>
      <c r="L72" s="184" t="str">
        <f t="shared" si="53"/>
        <v/>
      </c>
      <c r="M72" s="184" t="str">
        <f t="shared" si="53"/>
        <v/>
      </c>
      <c r="N72" s="184" t="str">
        <f t="shared" si="53"/>
        <v/>
      </c>
      <c r="O72" s="184" t="str">
        <f t="shared" si="53"/>
        <v/>
      </c>
      <c r="P72" s="184" t="str">
        <f t="shared" si="53"/>
        <v/>
      </c>
      <c r="Q72" s="184" t="str">
        <f t="shared" si="53"/>
        <v/>
      </c>
      <c r="R72" s="184" t="str">
        <f t="shared" si="53"/>
        <v/>
      </c>
      <c r="S72" s="184" t="str">
        <f t="shared" si="53"/>
        <v/>
      </c>
      <c r="T72" s="184" t="str">
        <f t="shared" si="53"/>
        <v/>
      </c>
      <c r="U72" s="184" t="str">
        <f t="shared" si="53"/>
        <v/>
      </c>
      <c r="V72" s="184" t="str">
        <f t="shared" si="53"/>
        <v/>
      </c>
      <c r="W72" s="184" t="str">
        <f t="shared" si="53"/>
        <v/>
      </c>
      <c r="X72" s="184" t="str">
        <f t="shared" si="53"/>
        <v/>
      </c>
      <c r="Y72" s="184" t="str">
        <f t="shared" si="53"/>
        <v/>
      </c>
      <c r="Z72" s="184" t="str">
        <f t="shared" si="53"/>
        <v/>
      </c>
      <c r="AA72" s="184" t="str">
        <f t="shared" si="53"/>
        <v/>
      </c>
      <c r="AB72" s="184" t="str">
        <f t="shared" si="53"/>
        <v/>
      </c>
      <c r="AC72" s="184" t="str">
        <f t="shared" si="53"/>
        <v/>
      </c>
      <c r="AD72" s="184" t="str">
        <f t="shared" si="53"/>
        <v/>
      </c>
      <c r="AE72" s="184" t="str">
        <f t="shared" si="53"/>
        <v/>
      </c>
      <c r="AF72" s="184" t="str">
        <f t="shared" si="53"/>
        <v/>
      </c>
      <c r="AG72" s="184" t="str">
        <f t="shared" si="53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zł/Brak wskaźnika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zł/Brak wskaźnika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zł/Brak wskaźnika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M78" s="363" t="s">
        <v>98</v>
      </c>
    </row>
    <row r="79" spans="1:66" s="1" customFormat="1" ht="11.25" customHeight="1">
      <c r="A79" s="630" t="s">
        <v>22</v>
      </c>
      <c r="B79" s="632" t="s">
        <v>146</v>
      </c>
      <c r="C79" s="634" t="s">
        <v>94</v>
      </c>
      <c r="D79" s="634" t="s">
        <v>61</v>
      </c>
      <c r="E79" s="636" t="s">
        <v>95</v>
      </c>
      <c r="F79" s="638" t="s">
        <v>112</v>
      </c>
      <c r="G79" s="387" t="str">
        <f>IF(D$55="","",IF(SUM(D181:$AG181)=0,"Faza oper.","Faza inwest."))</f>
        <v/>
      </c>
      <c r="H79" s="387" t="str">
        <f>IF(E$55="","",IF(SUM(E181:$AG181)=0,"Faza oper.","Faza inwest."))</f>
        <v/>
      </c>
      <c r="I79" s="387" t="str">
        <f>IF(F$55="","",IF(SUM(F181:$AG181)=0,"Faza oper.","Faza inwest."))</f>
        <v/>
      </c>
      <c r="J79" s="387" t="str">
        <f>IF(G$55="","",IF(SUM(G181:$AG181)=0,"Faza oper.","Faza inwest."))</f>
        <v/>
      </c>
      <c r="K79" s="387" t="str">
        <f>IF(H$55="","",IF(SUM(H181:$AG181)=0,"Faza oper.","Faza inwest."))</f>
        <v/>
      </c>
      <c r="L79" s="387" t="str">
        <f>IF(I$55="","",IF(SUM(I181:$AG181)=0,"Faza oper.","Faza inwest."))</f>
        <v/>
      </c>
      <c r="M79" s="387" t="str">
        <f>IF(J$55="","",IF(SUM(J181:$AG181)=0,"Faza oper.","Faza inwest."))</f>
        <v/>
      </c>
      <c r="N79" s="387" t="str">
        <f>IF(K$55="","",IF(SUM(K181:$AG181)=0,"Faza oper.","Faza inwest."))</f>
        <v/>
      </c>
      <c r="O79" s="387" t="str">
        <f>IF(L$55="","",IF(SUM(L181:$AG181)=0,"Faza oper.","Faza inwest."))</f>
        <v/>
      </c>
      <c r="P79" s="387" t="str">
        <f>IF(M$55="","",IF(SUM(M181:$AG181)=0,"Faza oper.","Faza inwest."))</f>
        <v/>
      </c>
      <c r="Q79" s="387" t="str">
        <f>IF(N$55="","",IF(SUM(N181:$AG181)=0,"Faza oper.","Faza inwest."))</f>
        <v/>
      </c>
      <c r="R79" s="387" t="str">
        <f>IF(O$55="","",IF(SUM(O181:$AG181)=0,"Faza oper.","Faza inwest."))</f>
        <v/>
      </c>
      <c r="S79" s="387" t="str">
        <f>IF(P$55="","",IF(SUM(P181:$AG181)=0,"Faza oper.","Faza inwest."))</f>
        <v/>
      </c>
      <c r="T79" s="387" t="str">
        <f>IF(Q$55="","",IF(SUM(Q181:$AG181)=0,"Faza oper.","Faza inwest."))</f>
        <v/>
      </c>
      <c r="U79" s="387" t="str">
        <f>IF(R$55="","",IF(SUM(R181:$AG181)=0,"Faza oper.","Faza inwest."))</f>
        <v/>
      </c>
      <c r="V79" s="387" t="str">
        <f>IF(S$55="","",IF(SUM(S181:$AG181)=0,"Faza oper.","Faza inwest."))</f>
        <v/>
      </c>
      <c r="W79" s="387" t="str">
        <f>IF(T$55="","",IF(SUM(T181:$AG181)=0,"Faza oper.","Faza inwest."))</f>
        <v/>
      </c>
      <c r="X79" s="387" t="str">
        <f>IF(U$55="","",IF(SUM(U181:$AG181)=0,"Faza oper.","Faza inwest."))</f>
        <v/>
      </c>
      <c r="Y79" s="387" t="str">
        <f>IF(V$55="","",IF(SUM(V181:$AG181)=0,"Faza oper.","Faza inwest."))</f>
        <v/>
      </c>
      <c r="Z79" s="387" t="str">
        <f>IF(W$55="","",IF(SUM(W181:$AG181)=0,"Faza oper.","Faza inwest."))</f>
        <v/>
      </c>
      <c r="AA79" s="387" t="str">
        <f>IF(X$55="","",IF(SUM(X181:$AG181)=0,"Faza oper.","Faza inwest."))</f>
        <v/>
      </c>
      <c r="AB79" s="387" t="str">
        <f>IF(Y$55="","",IF(SUM(Y181:$AG181)=0,"Faza oper.","Faza inwest."))</f>
        <v/>
      </c>
      <c r="AC79" s="387" t="str">
        <f>IF(Z$55="","",IF(SUM(Z181:$AG181)=0,"Faza oper.","Faza inwest."))</f>
        <v/>
      </c>
      <c r="AD79" s="387" t="str">
        <f>IF(AA$55="","",IF(SUM(AA181:$AG181)=0,"Faza oper.","Faza inwest."))</f>
        <v/>
      </c>
      <c r="AE79" s="387" t="str">
        <f>IF(AB$55="","",IF(SUM(AB181:$AG181)=0,"Faza oper.","Faza inwest."))</f>
        <v/>
      </c>
      <c r="AF79" s="387" t="str">
        <f>IF(AC$55="","",IF(SUM(AC181:$AG181)=0,"Faza oper.","Faza inwest."))</f>
        <v/>
      </c>
      <c r="AG79" s="387" t="str">
        <f>IF(AD$55="","",IF(SUM(AD181:$AG181)=0,"Faza oper.","Faza inwest."))</f>
        <v/>
      </c>
      <c r="AH79" s="387" t="str">
        <f>IF(AE$55="","",IF(SUM(AE181:$AG181)=0,"Faza oper.","Faza inwest."))</f>
        <v/>
      </c>
      <c r="AI79" s="387" t="str">
        <f>IF(AF$55="","",IF(SUM(AF181:$AG181)=0,"Faza oper.","Faza inwest."))</f>
        <v/>
      </c>
      <c r="AJ79" s="387" t="str">
        <f>IF(AG$55="","",IF(SUM(AG181:$AG181)=0,"Faza oper.","Faza inwest."))</f>
        <v/>
      </c>
      <c r="AK79" s="388" t="str">
        <f t="shared" ref="AK79:BN79" si="54">IF(G$79="","",G$79)</f>
        <v/>
      </c>
      <c r="AL79" s="388" t="str">
        <f t="shared" si="54"/>
        <v/>
      </c>
      <c r="AM79" s="388" t="str">
        <f t="shared" si="54"/>
        <v/>
      </c>
      <c r="AN79" s="388" t="str">
        <f t="shared" si="54"/>
        <v/>
      </c>
      <c r="AO79" s="388" t="str">
        <f t="shared" si="54"/>
        <v/>
      </c>
      <c r="AP79" s="388" t="str">
        <f t="shared" si="54"/>
        <v/>
      </c>
      <c r="AQ79" s="388" t="str">
        <f t="shared" si="54"/>
        <v/>
      </c>
      <c r="AR79" s="388" t="str">
        <f t="shared" si="54"/>
        <v/>
      </c>
      <c r="AS79" s="388" t="str">
        <f t="shared" si="54"/>
        <v/>
      </c>
      <c r="AT79" s="388" t="str">
        <f t="shared" si="54"/>
        <v/>
      </c>
      <c r="AU79" s="388" t="str">
        <f t="shared" si="54"/>
        <v/>
      </c>
      <c r="AV79" s="388" t="str">
        <f t="shared" si="54"/>
        <v/>
      </c>
      <c r="AW79" s="388" t="str">
        <f t="shared" si="54"/>
        <v/>
      </c>
      <c r="AX79" s="388" t="str">
        <f t="shared" si="54"/>
        <v/>
      </c>
      <c r="AY79" s="388" t="str">
        <f t="shared" si="54"/>
        <v/>
      </c>
      <c r="AZ79" s="388" t="str">
        <f t="shared" si="54"/>
        <v/>
      </c>
      <c r="BA79" s="388" t="str">
        <f t="shared" si="54"/>
        <v/>
      </c>
      <c r="BB79" s="388" t="str">
        <f t="shared" si="54"/>
        <v/>
      </c>
      <c r="BC79" s="388" t="str">
        <f t="shared" si="54"/>
        <v/>
      </c>
      <c r="BD79" s="388" t="str">
        <f t="shared" si="54"/>
        <v/>
      </c>
      <c r="BE79" s="388" t="str">
        <f t="shared" si="54"/>
        <v/>
      </c>
      <c r="BF79" s="388" t="str">
        <f t="shared" si="54"/>
        <v/>
      </c>
      <c r="BG79" s="388" t="str">
        <f t="shared" si="54"/>
        <v/>
      </c>
      <c r="BH79" s="388" t="str">
        <f t="shared" si="54"/>
        <v/>
      </c>
      <c r="BI79" s="388" t="str">
        <f t="shared" si="54"/>
        <v/>
      </c>
      <c r="BJ79" s="388" t="str">
        <f t="shared" si="54"/>
        <v/>
      </c>
      <c r="BK79" s="388" t="str">
        <f t="shared" si="54"/>
        <v/>
      </c>
      <c r="BL79" s="388" t="str">
        <f t="shared" si="54"/>
        <v/>
      </c>
      <c r="BM79" s="388" t="str">
        <f t="shared" si="54"/>
        <v/>
      </c>
      <c r="BN79" s="388" t="str">
        <f t="shared" si="54"/>
        <v/>
      </c>
    </row>
    <row r="80" spans="1:66" s="1" customFormat="1">
      <c r="A80" s="631"/>
      <c r="B80" s="646"/>
      <c r="C80" s="645"/>
      <c r="D80" s="645"/>
      <c r="E80" s="651"/>
      <c r="F80" s="639"/>
      <c r="G80" s="33" t="str">
        <f t="shared" ref="G80:AJ80" si="55">IF(D$55="","",D$55)</f>
        <v/>
      </c>
      <c r="H80" s="33" t="str">
        <f t="shared" si="55"/>
        <v/>
      </c>
      <c r="I80" s="33" t="str">
        <f t="shared" si="55"/>
        <v/>
      </c>
      <c r="J80" s="33" t="str">
        <f t="shared" si="55"/>
        <v/>
      </c>
      <c r="K80" s="33" t="str">
        <f t="shared" si="55"/>
        <v/>
      </c>
      <c r="L80" s="33" t="str">
        <f t="shared" si="55"/>
        <v/>
      </c>
      <c r="M80" s="33" t="str">
        <f t="shared" si="55"/>
        <v/>
      </c>
      <c r="N80" s="33" t="str">
        <f t="shared" si="55"/>
        <v/>
      </c>
      <c r="O80" s="33" t="str">
        <f t="shared" si="55"/>
        <v/>
      </c>
      <c r="P80" s="33" t="str">
        <f t="shared" si="55"/>
        <v/>
      </c>
      <c r="Q80" s="33" t="str">
        <f t="shared" si="55"/>
        <v/>
      </c>
      <c r="R80" s="33" t="str">
        <f t="shared" si="55"/>
        <v/>
      </c>
      <c r="S80" s="33" t="str">
        <f t="shared" si="55"/>
        <v/>
      </c>
      <c r="T80" s="33" t="str">
        <f t="shared" si="55"/>
        <v/>
      </c>
      <c r="U80" s="33" t="str">
        <f t="shared" si="55"/>
        <v/>
      </c>
      <c r="V80" s="33" t="str">
        <f t="shared" si="55"/>
        <v/>
      </c>
      <c r="W80" s="33" t="str">
        <f t="shared" si="55"/>
        <v/>
      </c>
      <c r="X80" s="33" t="str">
        <f t="shared" si="55"/>
        <v/>
      </c>
      <c r="Y80" s="33" t="str">
        <f t="shared" si="55"/>
        <v/>
      </c>
      <c r="Z80" s="33" t="str">
        <f t="shared" si="55"/>
        <v/>
      </c>
      <c r="AA80" s="33" t="str">
        <f t="shared" si="55"/>
        <v/>
      </c>
      <c r="AB80" s="33" t="str">
        <f t="shared" si="55"/>
        <v/>
      </c>
      <c r="AC80" s="33" t="str">
        <f t="shared" si="55"/>
        <v/>
      </c>
      <c r="AD80" s="33" t="str">
        <f t="shared" si="55"/>
        <v/>
      </c>
      <c r="AE80" s="33" t="str">
        <f t="shared" si="55"/>
        <v/>
      </c>
      <c r="AF80" s="33" t="str">
        <f t="shared" si="55"/>
        <v/>
      </c>
      <c r="AG80" s="33" t="str">
        <f t="shared" si="55"/>
        <v/>
      </c>
      <c r="AH80" s="33" t="str">
        <f t="shared" si="55"/>
        <v/>
      </c>
      <c r="AI80" s="33" t="str">
        <f t="shared" si="55"/>
        <v/>
      </c>
      <c r="AJ80" s="33" t="str">
        <f t="shared" si="55"/>
        <v/>
      </c>
      <c r="AK80" s="19" t="str">
        <f t="shared" ref="AK80:BN80" si="56">IF(G$80="","",G$80)</f>
        <v/>
      </c>
      <c r="AL80" s="19" t="str">
        <f t="shared" si="56"/>
        <v/>
      </c>
      <c r="AM80" s="19" t="str">
        <f t="shared" si="56"/>
        <v/>
      </c>
      <c r="AN80" s="19" t="str">
        <f t="shared" si="56"/>
        <v/>
      </c>
      <c r="AO80" s="19" t="str">
        <f t="shared" si="56"/>
        <v/>
      </c>
      <c r="AP80" s="19" t="str">
        <f t="shared" si="56"/>
        <v/>
      </c>
      <c r="AQ80" s="19" t="str">
        <f t="shared" si="56"/>
        <v/>
      </c>
      <c r="AR80" s="19" t="str">
        <f t="shared" si="56"/>
        <v/>
      </c>
      <c r="AS80" s="19" t="str">
        <f t="shared" si="56"/>
        <v/>
      </c>
      <c r="AT80" s="19" t="str">
        <f t="shared" si="56"/>
        <v/>
      </c>
      <c r="AU80" s="19" t="str">
        <f t="shared" si="56"/>
        <v/>
      </c>
      <c r="AV80" s="19" t="str">
        <f t="shared" si="56"/>
        <v/>
      </c>
      <c r="AW80" s="19" t="str">
        <f t="shared" si="56"/>
        <v/>
      </c>
      <c r="AX80" s="19" t="str">
        <f t="shared" si="56"/>
        <v/>
      </c>
      <c r="AY80" s="19" t="str">
        <f t="shared" si="56"/>
        <v/>
      </c>
      <c r="AZ80" s="19" t="str">
        <f t="shared" si="56"/>
        <v/>
      </c>
      <c r="BA80" s="19" t="str">
        <f t="shared" si="56"/>
        <v/>
      </c>
      <c r="BB80" s="19" t="str">
        <f t="shared" si="56"/>
        <v/>
      </c>
      <c r="BC80" s="19" t="str">
        <f t="shared" si="56"/>
        <v/>
      </c>
      <c r="BD80" s="19" t="str">
        <f t="shared" si="56"/>
        <v/>
      </c>
      <c r="BE80" s="19" t="str">
        <f t="shared" si="56"/>
        <v/>
      </c>
      <c r="BF80" s="19" t="str">
        <f t="shared" si="56"/>
        <v/>
      </c>
      <c r="BG80" s="19" t="str">
        <f t="shared" si="56"/>
        <v/>
      </c>
      <c r="BH80" s="19" t="str">
        <f t="shared" si="56"/>
        <v/>
      </c>
      <c r="BI80" s="19" t="str">
        <f t="shared" si="56"/>
        <v/>
      </c>
      <c r="BJ80" s="19" t="str">
        <f t="shared" si="56"/>
        <v/>
      </c>
      <c r="BK80" s="19" t="str">
        <f t="shared" si="56"/>
        <v/>
      </c>
      <c r="BL80" s="19" t="str">
        <f t="shared" si="56"/>
        <v/>
      </c>
      <c r="BM80" s="19" t="str">
        <f t="shared" si="56"/>
        <v/>
      </c>
      <c r="BN80" s="19" t="str">
        <f t="shared" si="56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4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5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5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5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5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5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5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5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5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5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5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5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5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5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5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5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5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5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5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6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40" t="s">
        <v>125</v>
      </c>
      <c r="B101" s="663" t="s">
        <v>160</v>
      </c>
      <c r="C101" s="665" t="s">
        <v>94</v>
      </c>
      <c r="D101" s="665" t="s">
        <v>61</v>
      </c>
      <c r="E101" s="667" t="s">
        <v>95</v>
      </c>
      <c r="F101" s="622" t="s">
        <v>112</v>
      </c>
      <c r="G101" s="60" t="str">
        <f t="shared" ref="G101:AJ101" si="57">IF(G$79="","",G$79)</f>
        <v/>
      </c>
      <c r="H101" s="60" t="str">
        <f t="shared" si="57"/>
        <v/>
      </c>
      <c r="I101" s="60" t="str">
        <f t="shared" si="57"/>
        <v/>
      </c>
      <c r="J101" s="60" t="str">
        <f t="shared" si="57"/>
        <v/>
      </c>
      <c r="K101" s="60" t="str">
        <f t="shared" si="57"/>
        <v/>
      </c>
      <c r="L101" s="60" t="str">
        <f t="shared" si="57"/>
        <v/>
      </c>
      <c r="M101" s="60" t="str">
        <f t="shared" si="57"/>
        <v/>
      </c>
      <c r="N101" s="60" t="str">
        <f t="shared" si="57"/>
        <v/>
      </c>
      <c r="O101" s="60" t="str">
        <f t="shared" si="57"/>
        <v/>
      </c>
      <c r="P101" s="60" t="str">
        <f t="shared" si="57"/>
        <v/>
      </c>
      <c r="Q101" s="60" t="str">
        <f t="shared" si="57"/>
        <v/>
      </c>
      <c r="R101" s="60" t="str">
        <f t="shared" si="57"/>
        <v/>
      </c>
      <c r="S101" s="60" t="str">
        <f t="shared" si="57"/>
        <v/>
      </c>
      <c r="T101" s="60" t="str">
        <f t="shared" si="57"/>
        <v/>
      </c>
      <c r="U101" s="60" t="str">
        <f t="shared" si="57"/>
        <v/>
      </c>
      <c r="V101" s="60" t="str">
        <f t="shared" si="57"/>
        <v/>
      </c>
      <c r="W101" s="60" t="str">
        <f t="shared" si="57"/>
        <v/>
      </c>
      <c r="X101" s="60" t="str">
        <f t="shared" si="57"/>
        <v/>
      </c>
      <c r="Y101" s="60" t="str">
        <f t="shared" si="57"/>
        <v/>
      </c>
      <c r="Z101" s="60" t="str">
        <f t="shared" si="57"/>
        <v/>
      </c>
      <c r="AA101" s="60" t="str">
        <f t="shared" si="57"/>
        <v/>
      </c>
      <c r="AB101" s="60" t="str">
        <f t="shared" si="57"/>
        <v/>
      </c>
      <c r="AC101" s="60" t="str">
        <f t="shared" si="57"/>
        <v/>
      </c>
      <c r="AD101" s="60" t="str">
        <f t="shared" si="57"/>
        <v/>
      </c>
      <c r="AE101" s="60" t="str">
        <f t="shared" si="57"/>
        <v/>
      </c>
      <c r="AF101" s="60" t="str">
        <f t="shared" si="57"/>
        <v/>
      </c>
      <c r="AG101" s="60" t="str">
        <f t="shared" si="57"/>
        <v/>
      </c>
      <c r="AH101" s="60" t="str">
        <f t="shared" si="57"/>
        <v/>
      </c>
      <c r="AI101" s="60" t="str">
        <f t="shared" si="57"/>
        <v/>
      </c>
      <c r="AJ101" s="60" t="str">
        <f t="shared" si="57"/>
        <v/>
      </c>
      <c r="AK101" s="53" t="str">
        <f t="shared" ref="AK101:BN101" si="58">IF(G$79="","",G$79)</f>
        <v/>
      </c>
      <c r="AL101" s="53" t="str">
        <f t="shared" si="58"/>
        <v/>
      </c>
      <c r="AM101" s="53" t="str">
        <f t="shared" si="58"/>
        <v/>
      </c>
      <c r="AN101" s="53" t="str">
        <f t="shared" si="58"/>
        <v/>
      </c>
      <c r="AO101" s="53" t="str">
        <f t="shared" si="58"/>
        <v/>
      </c>
      <c r="AP101" s="53" t="str">
        <f t="shared" si="58"/>
        <v/>
      </c>
      <c r="AQ101" s="53" t="str">
        <f t="shared" si="58"/>
        <v/>
      </c>
      <c r="AR101" s="53" t="str">
        <f t="shared" si="58"/>
        <v/>
      </c>
      <c r="AS101" s="53" t="str">
        <f t="shared" si="58"/>
        <v/>
      </c>
      <c r="AT101" s="53" t="str">
        <f t="shared" si="58"/>
        <v/>
      </c>
      <c r="AU101" s="53" t="str">
        <f t="shared" si="58"/>
        <v/>
      </c>
      <c r="AV101" s="53" t="str">
        <f t="shared" si="58"/>
        <v/>
      </c>
      <c r="AW101" s="53" t="str">
        <f t="shared" si="58"/>
        <v/>
      </c>
      <c r="AX101" s="53" t="str">
        <f t="shared" si="58"/>
        <v/>
      </c>
      <c r="AY101" s="53" t="str">
        <f t="shared" si="58"/>
        <v/>
      </c>
      <c r="AZ101" s="53" t="str">
        <f t="shared" si="58"/>
        <v/>
      </c>
      <c r="BA101" s="53" t="str">
        <f t="shared" si="58"/>
        <v/>
      </c>
      <c r="BB101" s="53" t="str">
        <f t="shared" si="58"/>
        <v/>
      </c>
      <c r="BC101" s="53" t="str">
        <f t="shared" si="58"/>
        <v/>
      </c>
      <c r="BD101" s="53" t="str">
        <f t="shared" si="58"/>
        <v/>
      </c>
      <c r="BE101" s="53" t="str">
        <f t="shared" si="58"/>
        <v/>
      </c>
      <c r="BF101" s="53" t="str">
        <f t="shared" si="58"/>
        <v/>
      </c>
      <c r="BG101" s="53" t="str">
        <f t="shared" si="58"/>
        <v/>
      </c>
      <c r="BH101" s="53" t="str">
        <f t="shared" si="58"/>
        <v/>
      </c>
      <c r="BI101" s="53" t="str">
        <f t="shared" si="58"/>
        <v/>
      </c>
      <c r="BJ101" s="53" t="str">
        <f t="shared" si="58"/>
        <v/>
      </c>
      <c r="BK101" s="53" t="str">
        <f t="shared" si="58"/>
        <v/>
      </c>
      <c r="BL101" s="53" t="str">
        <f t="shared" si="58"/>
        <v/>
      </c>
      <c r="BM101" s="53" t="str">
        <f t="shared" si="58"/>
        <v/>
      </c>
      <c r="BN101" s="53" t="str">
        <f t="shared" si="58"/>
        <v/>
      </c>
    </row>
    <row r="102" spans="1:66" s="1" customFormat="1">
      <c r="A102" s="641"/>
      <c r="B102" s="664"/>
      <c r="C102" s="666"/>
      <c r="D102" s="666"/>
      <c r="E102" s="668"/>
      <c r="F102" s="623"/>
      <c r="G102" s="61" t="str">
        <f t="shared" ref="G102:AJ102" si="59">IF(G$80="","",G$80)</f>
        <v/>
      </c>
      <c r="H102" s="61" t="str">
        <f t="shared" si="59"/>
        <v/>
      </c>
      <c r="I102" s="61" t="str">
        <f t="shared" si="59"/>
        <v/>
      </c>
      <c r="J102" s="61" t="str">
        <f t="shared" si="59"/>
        <v/>
      </c>
      <c r="K102" s="61" t="str">
        <f t="shared" si="59"/>
        <v/>
      </c>
      <c r="L102" s="61" t="str">
        <f t="shared" si="59"/>
        <v/>
      </c>
      <c r="M102" s="61" t="str">
        <f t="shared" si="59"/>
        <v/>
      </c>
      <c r="N102" s="61" t="str">
        <f t="shared" si="59"/>
        <v/>
      </c>
      <c r="O102" s="61" t="str">
        <f t="shared" si="59"/>
        <v/>
      </c>
      <c r="P102" s="61" t="str">
        <f t="shared" si="59"/>
        <v/>
      </c>
      <c r="Q102" s="61" t="str">
        <f t="shared" si="59"/>
        <v/>
      </c>
      <c r="R102" s="61" t="str">
        <f t="shared" si="59"/>
        <v/>
      </c>
      <c r="S102" s="61" t="str">
        <f t="shared" si="59"/>
        <v/>
      </c>
      <c r="T102" s="61" t="str">
        <f t="shared" si="59"/>
        <v/>
      </c>
      <c r="U102" s="61" t="str">
        <f t="shared" si="59"/>
        <v/>
      </c>
      <c r="V102" s="61" t="str">
        <f t="shared" si="59"/>
        <v/>
      </c>
      <c r="W102" s="61" t="str">
        <f t="shared" si="59"/>
        <v/>
      </c>
      <c r="X102" s="61" t="str">
        <f t="shared" si="59"/>
        <v/>
      </c>
      <c r="Y102" s="61" t="str">
        <f t="shared" si="59"/>
        <v/>
      </c>
      <c r="Z102" s="61" t="str">
        <f t="shared" si="59"/>
        <v/>
      </c>
      <c r="AA102" s="61" t="str">
        <f t="shared" si="59"/>
        <v/>
      </c>
      <c r="AB102" s="61" t="str">
        <f t="shared" si="59"/>
        <v/>
      </c>
      <c r="AC102" s="61" t="str">
        <f t="shared" si="59"/>
        <v/>
      </c>
      <c r="AD102" s="61" t="str">
        <f t="shared" si="59"/>
        <v/>
      </c>
      <c r="AE102" s="61" t="str">
        <f t="shared" si="59"/>
        <v/>
      </c>
      <c r="AF102" s="61" t="str">
        <f t="shared" si="59"/>
        <v/>
      </c>
      <c r="AG102" s="61" t="str">
        <f t="shared" si="59"/>
        <v/>
      </c>
      <c r="AH102" s="61" t="str">
        <f t="shared" si="59"/>
        <v/>
      </c>
      <c r="AI102" s="61" t="str">
        <f t="shared" si="59"/>
        <v/>
      </c>
      <c r="AJ102" s="61" t="str">
        <f t="shared" si="59"/>
        <v/>
      </c>
      <c r="AK102" s="19" t="str">
        <f t="shared" ref="AK102:BN102" si="60">IF(G$80="","",G$80)</f>
        <v/>
      </c>
      <c r="AL102" s="19" t="str">
        <f t="shared" si="60"/>
        <v/>
      </c>
      <c r="AM102" s="19" t="str">
        <f t="shared" si="60"/>
        <v/>
      </c>
      <c r="AN102" s="19" t="str">
        <f t="shared" si="60"/>
        <v/>
      </c>
      <c r="AO102" s="19" t="str">
        <f t="shared" si="60"/>
        <v/>
      </c>
      <c r="AP102" s="19" t="str">
        <f t="shared" si="60"/>
        <v/>
      </c>
      <c r="AQ102" s="19" t="str">
        <f t="shared" si="60"/>
        <v/>
      </c>
      <c r="AR102" s="19" t="str">
        <f t="shared" si="60"/>
        <v/>
      </c>
      <c r="AS102" s="19" t="str">
        <f t="shared" si="60"/>
        <v/>
      </c>
      <c r="AT102" s="19" t="str">
        <f t="shared" si="60"/>
        <v/>
      </c>
      <c r="AU102" s="19" t="str">
        <f t="shared" si="60"/>
        <v/>
      </c>
      <c r="AV102" s="19" t="str">
        <f t="shared" si="60"/>
        <v/>
      </c>
      <c r="AW102" s="19" t="str">
        <f t="shared" si="60"/>
        <v/>
      </c>
      <c r="AX102" s="19" t="str">
        <f t="shared" si="60"/>
        <v/>
      </c>
      <c r="AY102" s="19" t="str">
        <f t="shared" si="60"/>
        <v/>
      </c>
      <c r="AZ102" s="19" t="str">
        <f t="shared" si="60"/>
        <v/>
      </c>
      <c r="BA102" s="19" t="str">
        <f t="shared" si="60"/>
        <v/>
      </c>
      <c r="BB102" s="19" t="str">
        <f t="shared" si="60"/>
        <v/>
      </c>
      <c r="BC102" s="19" t="str">
        <f t="shared" si="60"/>
        <v/>
      </c>
      <c r="BD102" s="19" t="str">
        <f t="shared" si="60"/>
        <v/>
      </c>
      <c r="BE102" s="19" t="str">
        <f t="shared" si="60"/>
        <v/>
      </c>
      <c r="BF102" s="19" t="str">
        <f t="shared" si="60"/>
        <v/>
      </c>
      <c r="BG102" s="19" t="str">
        <f t="shared" si="60"/>
        <v/>
      </c>
      <c r="BH102" s="19" t="str">
        <f t="shared" si="60"/>
        <v/>
      </c>
      <c r="BI102" s="19" t="str">
        <f t="shared" si="60"/>
        <v/>
      </c>
      <c r="BJ102" s="19" t="str">
        <f t="shared" si="60"/>
        <v/>
      </c>
      <c r="BK102" s="19" t="str">
        <f t="shared" si="60"/>
        <v/>
      </c>
      <c r="BL102" s="19" t="str">
        <f t="shared" si="60"/>
        <v/>
      </c>
      <c r="BM102" s="19" t="str">
        <f t="shared" si="60"/>
        <v/>
      </c>
      <c r="BN102" s="19" t="str">
        <f t="shared" si="60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4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5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5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5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5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5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5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5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5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5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5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5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5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5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5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5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5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5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5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5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30" t="s">
        <v>123</v>
      </c>
      <c r="B124" s="632" t="s">
        <v>164</v>
      </c>
      <c r="C124" s="634" t="s">
        <v>162</v>
      </c>
      <c r="D124" s="647"/>
      <c r="E124" s="649"/>
      <c r="F124" s="634" t="s">
        <v>163</v>
      </c>
      <c r="G124" s="387" t="str">
        <f t="shared" ref="G124:AJ124" si="61">IF(G$79="","",G$79)</f>
        <v/>
      </c>
      <c r="H124" s="387" t="str">
        <f t="shared" si="61"/>
        <v/>
      </c>
      <c r="I124" s="387" t="str">
        <f t="shared" si="61"/>
        <v/>
      </c>
      <c r="J124" s="387" t="str">
        <f t="shared" si="61"/>
        <v/>
      </c>
      <c r="K124" s="387" t="str">
        <f t="shared" si="61"/>
        <v/>
      </c>
      <c r="L124" s="387" t="str">
        <f t="shared" si="61"/>
        <v/>
      </c>
      <c r="M124" s="387" t="str">
        <f t="shared" si="61"/>
        <v/>
      </c>
      <c r="N124" s="387" t="str">
        <f t="shared" si="61"/>
        <v/>
      </c>
      <c r="O124" s="387" t="str">
        <f t="shared" si="61"/>
        <v/>
      </c>
      <c r="P124" s="387" t="str">
        <f t="shared" si="61"/>
        <v/>
      </c>
      <c r="Q124" s="387" t="str">
        <f t="shared" si="61"/>
        <v/>
      </c>
      <c r="R124" s="387" t="str">
        <f t="shared" si="61"/>
        <v/>
      </c>
      <c r="S124" s="387" t="str">
        <f t="shared" si="61"/>
        <v/>
      </c>
      <c r="T124" s="387" t="str">
        <f t="shared" si="61"/>
        <v/>
      </c>
      <c r="U124" s="387" t="str">
        <f t="shared" si="61"/>
        <v/>
      </c>
      <c r="V124" s="387" t="str">
        <f t="shared" si="61"/>
        <v/>
      </c>
      <c r="W124" s="387" t="str">
        <f t="shared" si="61"/>
        <v/>
      </c>
      <c r="X124" s="387" t="str">
        <f t="shared" si="61"/>
        <v/>
      </c>
      <c r="Y124" s="387" t="str">
        <f t="shared" si="61"/>
        <v/>
      </c>
      <c r="Z124" s="387" t="str">
        <f t="shared" si="61"/>
        <v/>
      </c>
      <c r="AA124" s="387" t="str">
        <f t="shared" si="61"/>
        <v/>
      </c>
      <c r="AB124" s="387" t="str">
        <f t="shared" si="61"/>
        <v/>
      </c>
      <c r="AC124" s="387" t="str">
        <f t="shared" si="61"/>
        <v/>
      </c>
      <c r="AD124" s="387" t="str">
        <f t="shared" si="61"/>
        <v/>
      </c>
      <c r="AE124" s="387" t="str">
        <f t="shared" si="61"/>
        <v/>
      </c>
      <c r="AF124" s="387" t="str">
        <f t="shared" si="61"/>
        <v/>
      </c>
      <c r="AG124" s="387" t="str">
        <f t="shared" si="61"/>
        <v/>
      </c>
      <c r="AH124" s="387" t="str">
        <f t="shared" si="61"/>
        <v/>
      </c>
      <c r="AI124" s="387" t="str">
        <f t="shared" si="61"/>
        <v/>
      </c>
      <c r="AJ124" s="387" t="str">
        <f t="shared" si="61"/>
        <v/>
      </c>
    </row>
    <row r="125" spans="1:66" s="1" customFormat="1">
      <c r="A125" s="631"/>
      <c r="B125" s="646"/>
      <c r="C125" s="645"/>
      <c r="D125" s="648"/>
      <c r="E125" s="650"/>
      <c r="F125" s="645"/>
      <c r="G125" s="33" t="str">
        <f t="shared" ref="G125:AJ125" si="62">IF(G$80="","",G$80)</f>
        <v/>
      </c>
      <c r="H125" s="33" t="str">
        <f t="shared" si="62"/>
        <v/>
      </c>
      <c r="I125" s="33" t="str">
        <f t="shared" si="62"/>
        <v/>
      </c>
      <c r="J125" s="33" t="str">
        <f t="shared" si="62"/>
        <v/>
      </c>
      <c r="K125" s="33" t="str">
        <f t="shared" si="62"/>
        <v/>
      </c>
      <c r="L125" s="33" t="str">
        <f t="shared" si="62"/>
        <v/>
      </c>
      <c r="M125" s="33" t="str">
        <f t="shared" si="62"/>
        <v/>
      </c>
      <c r="N125" s="33" t="str">
        <f t="shared" si="62"/>
        <v/>
      </c>
      <c r="O125" s="33" t="str">
        <f t="shared" si="62"/>
        <v/>
      </c>
      <c r="P125" s="33" t="str">
        <f t="shared" si="62"/>
        <v/>
      </c>
      <c r="Q125" s="33" t="str">
        <f t="shared" si="62"/>
        <v/>
      </c>
      <c r="R125" s="33" t="str">
        <f t="shared" si="62"/>
        <v/>
      </c>
      <c r="S125" s="33" t="str">
        <f t="shared" si="62"/>
        <v/>
      </c>
      <c r="T125" s="33" t="str">
        <f t="shared" si="62"/>
        <v/>
      </c>
      <c r="U125" s="33" t="str">
        <f t="shared" si="62"/>
        <v/>
      </c>
      <c r="V125" s="33" t="str">
        <f t="shared" si="62"/>
        <v/>
      </c>
      <c r="W125" s="33" t="str">
        <f t="shared" si="62"/>
        <v/>
      </c>
      <c r="X125" s="33" t="str">
        <f t="shared" si="62"/>
        <v/>
      </c>
      <c r="Y125" s="33" t="str">
        <f t="shared" si="62"/>
        <v/>
      </c>
      <c r="Z125" s="33" t="str">
        <f t="shared" si="62"/>
        <v/>
      </c>
      <c r="AA125" s="33" t="str">
        <f t="shared" si="62"/>
        <v/>
      </c>
      <c r="AB125" s="33" t="str">
        <f t="shared" si="62"/>
        <v/>
      </c>
      <c r="AC125" s="33" t="str">
        <f t="shared" si="62"/>
        <v/>
      </c>
      <c r="AD125" s="33" t="str">
        <f t="shared" si="62"/>
        <v/>
      </c>
      <c r="AE125" s="33" t="str">
        <f t="shared" si="62"/>
        <v/>
      </c>
      <c r="AF125" s="33" t="str">
        <f t="shared" si="62"/>
        <v/>
      </c>
      <c r="AG125" s="33" t="str">
        <f t="shared" si="62"/>
        <v/>
      </c>
      <c r="AH125" s="33" t="str">
        <f t="shared" si="62"/>
        <v/>
      </c>
      <c r="AI125" s="33" t="str">
        <f t="shared" si="62"/>
        <v/>
      </c>
      <c r="AJ125" s="33" t="str">
        <f t="shared" si="62"/>
        <v/>
      </c>
    </row>
    <row r="126" spans="1:66" s="70" customFormat="1">
      <c r="A126" s="81">
        <v>1</v>
      </c>
      <c r="B126" s="10" t="s">
        <v>580</v>
      </c>
      <c r="C126" s="203">
        <f>SUM(G126:AJ126)</f>
        <v>0</v>
      </c>
      <c r="D126" s="389" t="str">
        <f>IF(C126&gt;F126,"Przekroczona wartość rezerw","")</f>
        <v/>
      </c>
      <c r="E126" s="390"/>
      <c r="F126" s="391">
        <f>10%*C181</f>
        <v>0</v>
      </c>
      <c r="G126" s="482" t="str">
        <f>IF(Dane!G93="","",Dane!G93)</f>
        <v/>
      </c>
      <c r="H126" s="391" t="str">
        <f>IF(Dane!H93="","",Dane!H93)</f>
        <v/>
      </c>
      <c r="I126" s="391" t="str">
        <f>IF(Dane!I93="","",Dane!I93)</f>
        <v/>
      </c>
      <c r="J126" s="391" t="str">
        <f>IF(Dane!J93="","",Dane!J93)</f>
        <v/>
      </c>
      <c r="K126" s="391" t="str">
        <f>IF(Dane!K93="","",Dane!K93)</f>
        <v/>
      </c>
      <c r="L126" s="391" t="str">
        <f>IF(Dane!L93="","",Dane!L93)</f>
        <v/>
      </c>
      <c r="M126" s="391" t="str">
        <f>IF(Dane!M93="","",Dane!M93)</f>
        <v/>
      </c>
      <c r="N126" s="391" t="str">
        <f>IF(Dane!N93="","",Dane!N93)</f>
        <v/>
      </c>
      <c r="O126" s="391" t="str">
        <f>IF(Dane!O93="","",Dane!O93)</f>
        <v/>
      </c>
      <c r="P126" s="391" t="str">
        <f>IF(Dane!P93="","",Dane!P93)</f>
        <v/>
      </c>
      <c r="Q126" s="391" t="str">
        <f>IF(Dane!Q93="","",Dane!Q93)</f>
        <v/>
      </c>
      <c r="R126" s="391" t="str">
        <f>IF(Dane!R93="","",Dane!R93)</f>
        <v/>
      </c>
      <c r="S126" s="391" t="str">
        <f>IF(Dane!S93="","",Dane!S93)</f>
        <v/>
      </c>
      <c r="T126" s="391" t="str">
        <f>IF(Dane!T93="","",Dane!T93)</f>
        <v/>
      </c>
      <c r="U126" s="391" t="str">
        <f>IF(Dane!U93="","",Dane!U93)</f>
        <v/>
      </c>
      <c r="V126" s="391" t="str">
        <f>IF(Dane!V93="","",Dane!V93)</f>
        <v/>
      </c>
      <c r="W126" s="391" t="str">
        <f>IF(Dane!W93="","",Dane!W93)</f>
        <v/>
      </c>
      <c r="X126" s="391" t="str">
        <f>IF(Dane!X93="","",Dane!X93)</f>
        <v/>
      </c>
      <c r="Y126" s="391" t="str">
        <f>IF(Dane!Y93="","",Dane!Y93)</f>
        <v/>
      </c>
      <c r="Z126" s="391" t="str">
        <f>IF(Dane!Z93="","",Dane!Z93)</f>
        <v/>
      </c>
      <c r="AA126" s="391" t="str">
        <f>IF(Dane!AA93="","",Dane!AA93)</f>
        <v/>
      </c>
      <c r="AB126" s="391" t="str">
        <f>IF(Dane!AB93="","",Dane!AB93)</f>
        <v/>
      </c>
      <c r="AC126" s="391" t="str">
        <f>IF(Dane!AC93="","",Dane!AC93)</f>
        <v/>
      </c>
      <c r="AD126" s="391" t="str">
        <f>IF(Dane!AD93="","",Dane!AD93)</f>
        <v/>
      </c>
      <c r="AE126" s="391" t="str">
        <f>IF(Dane!AE93="","",Dane!AE93)</f>
        <v/>
      </c>
      <c r="AF126" s="391" t="str">
        <f>IF(Dane!AF93="","",Dane!AF93)</f>
        <v/>
      </c>
      <c r="AG126" s="391" t="str">
        <f>IF(Dane!AG93="","",Dane!AG93)</f>
        <v/>
      </c>
      <c r="AH126" s="391" t="str">
        <f>IF(Dane!AH93="","",Dane!AH93)</f>
        <v/>
      </c>
      <c r="AI126" s="391" t="str">
        <f>IF(Dane!AI93="","",Dane!AI93)</f>
        <v/>
      </c>
      <c r="AJ126" s="391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30" t="s">
        <v>111</v>
      </c>
      <c r="B128" s="632" t="s">
        <v>118</v>
      </c>
      <c r="C128" s="634" t="s">
        <v>94</v>
      </c>
      <c r="D128" s="634" t="s">
        <v>61</v>
      </c>
      <c r="E128" s="636" t="s">
        <v>95</v>
      </c>
      <c r="F128" s="634" t="s">
        <v>8</v>
      </c>
      <c r="G128" s="387" t="str">
        <f t="shared" ref="G128:AJ128" si="63">IF(G$79="","",G$79)</f>
        <v/>
      </c>
      <c r="H128" s="387" t="str">
        <f t="shared" si="63"/>
        <v/>
      </c>
      <c r="I128" s="387" t="str">
        <f t="shared" si="63"/>
        <v/>
      </c>
      <c r="J128" s="387" t="str">
        <f t="shared" si="63"/>
        <v/>
      </c>
      <c r="K128" s="387" t="str">
        <f t="shared" si="63"/>
        <v/>
      </c>
      <c r="L128" s="387" t="str">
        <f t="shared" si="63"/>
        <v/>
      </c>
      <c r="M128" s="387" t="str">
        <f t="shared" si="63"/>
        <v/>
      </c>
      <c r="N128" s="387" t="str">
        <f t="shared" si="63"/>
        <v/>
      </c>
      <c r="O128" s="387" t="str">
        <f t="shared" si="63"/>
        <v/>
      </c>
      <c r="P128" s="387" t="str">
        <f t="shared" si="63"/>
        <v/>
      </c>
      <c r="Q128" s="387" t="str">
        <f t="shared" si="63"/>
        <v/>
      </c>
      <c r="R128" s="387" t="str">
        <f t="shared" si="63"/>
        <v/>
      </c>
      <c r="S128" s="387" t="str">
        <f t="shared" si="63"/>
        <v/>
      </c>
      <c r="T128" s="387" t="str">
        <f t="shared" si="63"/>
        <v/>
      </c>
      <c r="U128" s="387" t="str">
        <f t="shared" si="63"/>
        <v/>
      </c>
      <c r="V128" s="387" t="str">
        <f t="shared" si="63"/>
        <v/>
      </c>
      <c r="W128" s="387" t="str">
        <f t="shared" si="63"/>
        <v/>
      </c>
      <c r="X128" s="387" t="str">
        <f t="shared" si="63"/>
        <v/>
      </c>
      <c r="Y128" s="387" t="str">
        <f t="shared" si="63"/>
        <v/>
      </c>
      <c r="Z128" s="387" t="str">
        <f t="shared" si="63"/>
        <v/>
      </c>
      <c r="AA128" s="387" t="str">
        <f t="shared" si="63"/>
        <v/>
      </c>
      <c r="AB128" s="387" t="str">
        <f t="shared" si="63"/>
        <v/>
      </c>
      <c r="AC128" s="387" t="str">
        <f t="shared" si="63"/>
        <v/>
      </c>
      <c r="AD128" s="387" t="str">
        <f t="shared" si="63"/>
        <v/>
      </c>
      <c r="AE128" s="387" t="str">
        <f t="shared" si="63"/>
        <v/>
      </c>
      <c r="AF128" s="387" t="str">
        <f t="shared" si="63"/>
        <v/>
      </c>
      <c r="AG128" s="387" t="str">
        <f t="shared" si="63"/>
        <v/>
      </c>
      <c r="AH128" s="387" t="str">
        <f t="shared" si="63"/>
        <v/>
      </c>
      <c r="AI128" s="387" t="str">
        <f t="shared" si="63"/>
        <v/>
      </c>
      <c r="AJ128" s="387" t="str">
        <f t="shared" si="63"/>
        <v/>
      </c>
      <c r="AK128" s="388" t="str">
        <f t="shared" ref="AK128:BN128" si="64">IF(G$79="","",G$79)</f>
        <v/>
      </c>
      <c r="AL128" s="388" t="str">
        <f t="shared" si="64"/>
        <v/>
      </c>
      <c r="AM128" s="388" t="str">
        <f t="shared" si="64"/>
        <v/>
      </c>
      <c r="AN128" s="388" t="str">
        <f t="shared" si="64"/>
        <v/>
      </c>
      <c r="AO128" s="388" t="str">
        <f t="shared" si="64"/>
        <v/>
      </c>
      <c r="AP128" s="388" t="str">
        <f t="shared" si="64"/>
        <v/>
      </c>
      <c r="AQ128" s="388" t="str">
        <f t="shared" si="64"/>
        <v/>
      </c>
      <c r="AR128" s="388" t="str">
        <f t="shared" si="64"/>
        <v/>
      </c>
      <c r="AS128" s="388" t="str">
        <f t="shared" si="64"/>
        <v/>
      </c>
      <c r="AT128" s="388" t="str">
        <f t="shared" si="64"/>
        <v/>
      </c>
      <c r="AU128" s="388" t="str">
        <f t="shared" si="64"/>
        <v/>
      </c>
      <c r="AV128" s="388" t="str">
        <f t="shared" si="64"/>
        <v/>
      </c>
      <c r="AW128" s="388" t="str">
        <f t="shared" si="64"/>
        <v/>
      </c>
      <c r="AX128" s="388" t="str">
        <f t="shared" si="64"/>
        <v/>
      </c>
      <c r="AY128" s="388" t="str">
        <f t="shared" si="64"/>
        <v/>
      </c>
      <c r="AZ128" s="388" t="str">
        <f t="shared" si="64"/>
        <v/>
      </c>
      <c r="BA128" s="388" t="str">
        <f t="shared" si="64"/>
        <v/>
      </c>
      <c r="BB128" s="388" t="str">
        <f t="shared" si="64"/>
        <v/>
      </c>
      <c r="BC128" s="388" t="str">
        <f t="shared" si="64"/>
        <v/>
      </c>
      <c r="BD128" s="388" t="str">
        <f t="shared" si="64"/>
        <v/>
      </c>
      <c r="BE128" s="388" t="str">
        <f t="shared" si="64"/>
        <v/>
      </c>
      <c r="BF128" s="388" t="str">
        <f t="shared" si="64"/>
        <v/>
      </c>
      <c r="BG128" s="388" t="str">
        <f t="shared" si="64"/>
        <v/>
      </c>
      <c r="BH128" s="388" t="str">
        <f t="shared" si="64"/>
        <v/>
      </c>
      <c r="BI128" s="388" t="str">
        <f t="shared" si="64"/>
        <v/>
      </c>
      <c r="BJ128" s="388" t="str">
        <f t="shared" si="64"/>
        <v/>
      </c>
      <c r="BK128" s="388" t="str">
        <f t="shared" si="64"/>
        <v/>
      </c>
      <c r="BL128" s="388" t="str">
        <f t="shared" si="64"/>
        <v/>
      </c>
      <c r="BM128" s="388" t="str">
        <f t="shared" si="64"/>
        <v/>
      </c>
      <c r="BN128" s="388" t="str">
        <f t="shared" si="64"/>
        <v/>
      </c>
    </row>
    <row r="129" spans="1:66" s="1" customFormat="1">
      <c r="A129" s="631"/>
      <c r="B129" s="646"/>
      <c r="C129" s="645"/>
      <c r="D129" s="645"/>
      <c r="E129" s="651"/>
      <c r="F129" s="645"/>
      <c r="G129" s="33" t="str">
        <f t="shared" ref="G129:AJ129" si="65">IF(G$80="","",G$80)</f>
        <v/>
      </c>
      <c r="H129" s="33" t="str">
        <f t="shared" si="65"/>
        <v/>
      </c>
      <c r="I129" s="33" t="str">
        <f t="shared" si="65"/>
        <v/>
      </c>
      <c r="J129" s="33" t="str">
        <f t="shared" si="65"/>
        <v/>
      </c>
      <c r="K129" s="33" t="str">
        <f t="shared" si="65"/>
        <v/>
      </c>
      <c r="L129" s="33" t="str">
        <f t="shared" si="65"/>
        <v/>
      </c>
      <c r="M129" s="33" t="str">
        <f t="shared" si="65"/>
        <v/>
      </c>
      <c r="N129" s="33" t="str">
        <f t="shared" si="65"/>
        <v/>
      </c>
      <c r="O129" s="33" t="str">
        <f t="shared" si="65"/>
        <v/>
      </c>
      <c r="P129" s="33" t="str">
        <f t="shared" si="65"/>
        <v/>
      </c>
      <c r="Q129" s="33" t="str">
        <f t="shared" si="65"/>
        <v/>
      </c>
      <c r="R129" s="33" t="str">
        <f t="shared" si="65"/>
        <v/>
      </c>
      <c r="S129" s="33" t="str">
        <f t="shared" si="65"/>
        <v/>
      </c>
      <c r="T129" s="33" t="str">
        <f t="shared" si="65"/>
        <v/>
      </c>
      <c r="U129" s="33" t="str">
        <f t="shared" si="65"/>
        <v/>
      </c>
      <c r="V129" s="33" t="str">
        <f t="shared" si="65"/>
        <v/>
      </c>
      <c r="W129" s="33" t="str">
        <f t="shared" si="65"/>
        <v/>
      </c>
      <c r="X129" s="33" t="str">
        <f t="shared" si="65"/>
        <v/>
      </c>
      <c r="Y129" s="33" t="str">
        <f t="shared" si="65"/>
        <v/>
      </c>
      <c r="Z129" s="33" t="str">
        <f t="shared" si="65"/>
        <v/>
      </c>
      <c r="AA129" s="33" t="str">
        <f t="shared" si="65"/>
        <v/>
      </c>
      <c r="AB129" s="33" t="str">
        <f t="shared" si="65"/>
        <v/>
      </c>
      <c r="AC129" s="33" t="str">
        <f t="shared" si="65"/>
        <v/>
      </c>
      <c r="AD129" s="33" t="str">
        <f t="shared" si="65"/>
        <v/>
      </c>
      <c r="AE129" s="33" t="str">
        <f t="shared" si="65"/>
        <v/>
      </c>
      <c r="AF129" s="33" t="str">
        <f t="shared" si="65"/>
        <v/>
      </c>
      <c r="AG129" s="33" t="str">
        <f t="shared" si="65"/>
        <v/>
      </c>
      <c r="AH129" s="33" t="str">
        <f t="shared" si="65"/>
        <v/>
      </c>
      <c r="AI129" s="33" t="str">
        <f t="shared" si="65"/>
        <v/>
      </c>
      <c r="AJ129" s="33" t="str">
        <f t="shared" si="65"/>
        <v/>
      </c>
      <c r="AK129" s="19" t="str">
        <f t="shared" ref="AK129:BN129" si="66">IF(G$80="","",G$80)</f>
        <v/>
      </c>
      <c r="AL129" s="19" t="str">
        <f t="shared" si="66"/>
        <v/>
      </c>
      <c r="AM129" s="19" t="str">
        <f t="shared" si="66"/>
        <v/>
      </c>
      <c r="AN129" s="19" t="str">
        <f t="shared" si="66"/>
        <v/>
      </c>
      <c r="AO129" s="19" t="str">
        <f t="shared" si="66"/>
        <v/>
      </c>
      <c r="AP129" s="19" t="str">
        <f t="shared" si="66"/>
        <v/>
      </c>
      <c r="AQ129" s="19" t="str">
        <f t="shared" si="66"/>
        <v/>
      </c>
      <c r="AR129" s="19" t="str">
        <f t="shared" si="66"/>
        <v/>
      </c>
      <c r="AS129" s="19" t="str">
        <f t="shared" si="66"/>
        <v/>
      </c>
      <c r="AT129" s="19" t="str">
        <f t="shared" si="66"/>
        <v/>
      </c>
      <c r="AU129" s="19" t="str">
        <f t="shared" si="66"/>
        <v/>
      </c>
      <c r="AV129" s="19" t="str">
        <f t="shared" si="66"/>
        <v/>
      </c>
      <c r="AW129" s="19" t="str">
        <f t="shared" si="66"/>
        <v/>
      </c>
      <c r="AX129" s="19" t="str">
        <f t="shared" si="66"/>
        <v/>
      </c>
      <c r="AY129" s="19" t="str">
        <f t="shared" si="66"/>
        <v/>
      </c>
      <c r="AZ129" s="19" t="str">
        <f t="shared" si="66"/>
        <v/>
      </c>
      <c r="BA129" s="19" t="str">
        <f t="shared" si="66"/>
        <v/>
      </c>
      <c r="BB129" s="19" t="str">
        <f t="shared" si="66"/>
        <v/>
      </c>
      <c r="BC129" s="19" t="str">
        <f t="shared" si="66"/>
        <v/>
      </c>
      <c r="BD129" s="19" t="str">
        <f t="shared" si="66"/>
        <v/>
      </c>
      <c r="BE129" s="19" t="str">
        <f t="shared" si="66"/>
        <v/>
      </c>
      <c r="BF129" s="19" t="str">
        <f t="shared" si="66"/>
        <v/>
      </c>
      <c r="BG129" s="19" t="str">
        <f t="shared" si="66"/>
        <v/>
      </c>
      <c r="BH129" s="19" t="str">
        <f t="shared" si="66"/>
        <v/>
      </c>
      <c r="BI129" s="19" t="str">
        <f t="shared" si="66"/>
        <v/>
      </c>
      <c r="BJ129" s="19" t="str">
        <f t="shared" si="66"/>
        <v/>
      </c>
      <c r="BK129" s="19" t="str">
        <f t="shared" si="66"/>
        <v/>
      </c>
      <c r="BL129" s="19" t="str">
        <f t="shared" si="66"/>
        <v/>
      </c>
      <c r="BM129" s="19" t="str">
        <f t="shared" si="66"/>
        <v/>
      </c>
      <c r="BN129" s="19" t="str">
        <f t="shared" si="66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7">IF(D81="","",D81)</f>
        <v/>
      </c>
      <c r="E131" s="607" t="str">
        <f t="shared" si="67"/>
        <v/>
      </c>
      <c r="F131" s="203" t="s">
        <v>8</v>
      </c>
      <c r="G131" s="482" t="str">
        <f>IF(Dane!G98="","",Dane!G98)</f>
        <v/>
      </c>
      <c r="H131" s="482" t="str">
        <f>IF(Dane!H98="","",Dane!H98)</f>
        <v/>
      </c>
      <c r="I131" s="482" t="str">
        <f>IF(Dane!I98="","",Dane!I98)</f>
        <v/>
      </c>
      <c r="J131" s="482" t="str">
        <f>IF(Dane!J98="","",Dane!J98)</f>
        <v/>
      </c>
      <c r="K131" s="482" t="str">
        <f>IF(Dane!K98="","",Dane!K98)</f>
        <v/>
      </c>
      <c r="L131" s="482" t="str">
        <f>IF(Dane!L98="","",Dane!L98)</f>
        <v/>
      </c>
      <c r="M131" s="482" t="str">
        <f>IF(Dane!M98="","",Dane!M98)</f>
        <v/>
      </c>
      <c r="N131" s="482" t="str">
        <f>IF(Dane!N98="","",Dane!N98)</f>
        <v/>
      </c>
      <c r="O131" s="482" t="str">
        <f>IF(Dane!O98="","",Dane!O98)</f>
        <v/>
      </c>
      <c r="P131" s="482" t="str">
        <f>IF(Dane!P98="","",Dane!P98)</f>
        <v/>
      </c>
      <c r="Q131" s="482" t="str">
        <f>IF(Dane!Q98="","",Dane!Q98)</f>
        <v/>
      </c>
      <c r="R131" s="482" t="str">
        <f>IF(Dane!R98="","",Dane!R98)</f>
        <v/>
      </c>
      <c r="S131" s="482" t="str">
        <f>IF(Dane!S98="","",Dane!S98)</f>
        <v/>
      </c>
      <c r="T131" s="482" t="str">
        <f>IF(Dane!T98="","",Dane!T98)</f>
        <v/>
      </c>
      <c r="U131" s="482" t="str">
        <f>IF(Dane!U98="","",Dane!U98)</f>
        <v/>
      </c>
      <c r="V131" s="482" t="str">
        <f>IF(Dane!V98="","",Dane!V98)</f>
        <v/>
      </c>
      <c r="W131" s="482" t="str">
        <f>IF(Dane!W98="","",Dane!W98)</f>
        <v/>
      </c>
      <c r="X131" s="482" t="str">
        <f>IF(Dane!X98="","",Dane!X98)</f>
        <v/>
      </c>
      <c r="Y131" s="482" t="str">
        <f>IF(Dane!Y98="","",Dane!Y98)</f>
        <v/>
      </c>
      <c r="Z131" s="482" t="str">
        <f>IF(Dane!Z98="","",Dane!Z98)</f>
        <v/>
      </c>
      <c r="AA131" s="482" t="str">
        <f>IF(Dane!AA98="","",Dane!AA98)</f>
        <v/>
      </c>
      <c r="AB131" s="482" t="str">
        <f>IF(Dane!AB98="","",Dane!AB98)</f>
        <v/>
      </c>
      <c r="AC131" s="482" t="str">
        <f>IF(Dane!AC98="","",Dane!AC98)</f>
        <v/>
      </c>
      <c r="AD131" s="482" t="str">
        <f>IF(Dane!AD98="","",Dane!AD98)</f>
        <v/>
      </c>
      <c r="AE131" s="482" t="str">
        <f>IF(Dane!AE98="","",Dane!AE98)</f>
        <v/>
      </c>
      <c r="AF131" s="482" t="str">
        <f>IF(Dane!AF98="","",Dane!AF98)</f>
        <v/>
      </c>
      <c r="AG131" s="482" t="str">
        <f>IF(Dane!AG98="","",Dane!AG98)</f>
        <v/>
      </c>
      <c r="AH131" s="482" t="str">
        <f>IF(Dane!AH98="","",Dane!AH98)</f>
        <v/>
      </c>
      <c r="AI131" s="482" t="str">
        <f>IF(Dane!AI98="","",Dane!AI98)</f>
        <v/>
      </c>
      <c r="AJ131" s="482" t="str">
        <f>IF(Dane!AJ98="","",Dane!AJ98)</f>
        <v/>
      </c>
      <c r="AK131" s="189" t="str">
        <f>IF($C131="","",IF(G$79="Faza inwest.",0,IF($E131="","",ROUND(SUM($G131:G131)*$E131,2))))</f>
        <v/>
      </c>
      <c r="AL131" s="189" t="str">
        <f>IF($C131="","",IF(H$79="Faza inwest.",0,IF($E131="","",ROUND(SUM($G131:H131)*$E131,2))))</f>
        <v/>
      </c>
      <c r="AM131" s="189" t="str">
        <f>IF($C131="","",IF(I$79="Faza inwest.",0,IF($E131="","",ROUND(SUM($G131:I131)*$E131,2))))</f>
        <v/>
      </c>
      <c r="AN131" s="189" t="str">
        <f>IF($C131="","",IF(J$79="Faza inwest.",0,IF($E131="","",ROUND(SUM($G131:J131)*$E131,2))))</f>
        <v/>
      </c>
      <c r="AO131" s="189" t="str">
        <f>IF($C131="","",IF(K$79="Faza inwest.",0,IF($E131="","",ROUND(SUM($G131:K131)*$E131,2))))</f>
        <v/>
      </c>
      <c r="AP131" s="189" t="str">
        <f>IF($C131="","",IF(L$79="Faza inwest.",0,IF($E131="","",ROUND(SUM($G131:L131)*$E131,2))))</f>
        <v/>
      </c>
      <c r="AQ131" s="189" t="str">
        <f>IF($C131="","",IF(M$79="Faza inwest.",0,IF($E131="","",ROUND(SUM($G131:M131)*$E131,2))))</f>
        <v/>
      </c>
      <c r="AR131" s="189" t="str">
        <f>IF($C131="","",IF(N$79="Faza inwest.",0,IF($E131="","",ROUND(SUM($G131:N131)*$E131,2))))</f>
        <v/>
      </c>
      <c r="AS131" s="189" t="str">
        <f>IF($C131="","",IF(O$79="Faza inwest.",0,IF($E131="","",ROUND(SUM($G131:O131)*$E131,2))))</f>
        <v/>
      </c>
      <c r="AT131" s="189" t="str">
        <f>IF($C131="","",IF(P$79="Faza inwest.",0,IF($E131="","",ROUND(SUM($G131:P131)*$E131,2))))</f>
        <v/>
      </c>
      <c r="AU131" s="189" t="str">
        <f>IF($C131="","",IF(Q$79="Faza inwest.",0,IF($E131="","",ROUND(SUM($G131:Q131)*$E131,2))))</f>
        <v/>
      </c>
      <c r="AV131" s="189" t="str">
        <f>IF($C131="","",IF(R$79="Faza inwest.",0,IF($E131="","",ROUND(SUM($G131:R131)*$E131,2))))</f>
        <v/>
      </c>
      <c r="AW131" s="189" t="str">
        <f>IF($C131="","",IF(S$79="Faza inwest.",0,IF($E131="","",ROUND(SUM($G131:S131)*$E131,2))))</f>
        <v/>
      </c>
      <c r="AX131" s="189" t="str">
        <f>IF($C131="","",IF(T$79="Faza inwest.",0,IF($E131="","",ROUND(SUM($G131:T131)*$E131,2))))</f>
        <v/>
      </c>
      <c r="AY131" s="189" t="str">
        <f>IF($C131="","",IF(U$79="Faza inwest.",0,IF($E131="","",ROUND(SUM($G131:U131)*$E131,2))))</f>
        <v/>
      </c>
      <c r="AZ131" s="189" t="str">
        <f>IF($C131="","",IF(V$79="Faza inwest.",0,IF($E131="","",ROUND(SUM($G131:V131)*$E131,2))))</f>
        <v/>
      </c>
      <c r="BA131" s="189" t="str">
        <f>IF($C131="","",IF(W$79="Faza inwest.",0,IF($E131="","",ROUND(SUM($G131:W131)*$E131,2))))</f>
        <v/>
      </c>
      <c r="BB131" s="189" t="str">
        <f>IF($C131="","",IF(X$79="Faza inwest.",0,IF($E131="","",ROUND(SUM($G131:X131)*$E131,2))))</f>
        <v/>
      </c>
      <c r="BC131" s="189" t="str">
        <f>IF($C131="","",IF(Y$79="Faza inwest.",0,IF($E131="","",ROUND(SUM($G131:Y131)*$E131,2))))</f>
        <v/>
      </c>
      <c r="BD131" s="189" t="str">
        <f>IF($C131="","",IF(Z$79="Faza inwest.",0,IF($E131="","",ROUND(SUM($G131:Z131)*$E131,2))))</f>
        <v/>
      </c>
      <c r="BE131" s="189" t="str">
        <f>IF($C131="","",IF(AA$79="Faza inwest.",0,IF($E131="","",ROUND(SUM($G131:AA131)*$E131,2))))</f>
        <v/>
      </c>
      <c r="BF131" s="189" t="str">
        <f>IF($C131="","",IF(AB$79="Faza inwest.",0,IF($E131="","",ROUND(SUM($G131:AB131)*$E131,2))))</f>
        <v/>
      </c>
      <c r="BG131" s="189" t="str">
        <f>IF($C131="","",IF(AC$79="Faza inwest.",0,IF($E131="","",ROUND(SUM($G131:AC131)*$E131,2))))</f>
        <v/>
      </c>
      <c r="BH131" s="189" t="str">
        <f>IF($C131="","",IF(AD$79="Faza inwest.",0,IF($E131="","",ROUND(SUM($G131:AD131)*$E131,2))))</f>
        <v/>
      </c>
      <c r="BI131" s="189" t="str">
        <f>IF($C131="","",IF(AE$79="Faza inwest.",0,IF($E131="","",ROUND(SUM($G131:AE131)*$E131,2))))</f>
        <v/>
      </c>
      <c r="BJ131" s="189" t="str">
        <f>IF($C131="","",IF(AF$79="Faza inwest.",0,IF($E131="","",ROUND(SUM($G131:AF131)*$E131,2))))</f>
        <v/>
      </c>
      <c r="BK131" s="189" t="str">
        <f>IF($C131="","",IF(AG$79="Faza inwest.",0,IF($E131="","",ROUND(SUM($G131:AG131)*$E131,2))))</f>
        <v/>
      </c>
      <c r="BL131" s="189" t="str">
        <f>IF($C131="","",IF(AH$79="Faza inwest.",0,IF($E131="","",ROUND(SUM($G131:AH131)*$E131,2))))</f>
        <v/>
      </c>
      <c r="BM131" s="189" t="str">
        <f>IF($C131="","",IF(AI$79="Faza inwest.",0,IF($E131="","",ROUND(SUM($G131:AI131)*$E131,2))))</f>
        <v/>
      </c>
      <c r="BN131" s="189" t="str">
        <f>IF($C131="","",IF(AJ$79="Faza inwest.",0,IF($E131="","",ROUND(SUM($G131:AJ131)*$E131,2))))</f>
        <v/>
      </c>
    </row>
    <row r="132" spans="1:66" s="70" customFormat="1">
      <c r="A132" s="94" t="str">
        <f t="shared" ref="A132" si="68">IF(A82="","",A82)</f>
        <v/>
      </c>
      <c r="B132" s="204" t="str">
        <f t="shared" ref="B132:B150" si="69">IF(B82="","",B82)</f>
        <v/>
      </c>
      <c r="C132" s="205" t="str">
        <f t="shared" ref="C132:C150" si="70">IF(SUM(G132:AJ132)=0,"",SUM(G132:AJ132))</f>
        <v/>
      </c>
      <c r="D132" s="206" t="str">
        <f t="shared" ref="D132:E132" si="71">IF(D82="","",D82)</f>
        <v/>
      </c>
      <c r="E132" s="608" t="str">
        <f t="shared" si="71"/>
        <v/>
      </c>
      <c r="F132" s="207" t="s">
        <v>8</v>
      </c>
      <c r="G132" s="483" t="str">
        <f>IF(Dane!G99="","",Dane!G99)</f>
        <v/>
      </c>
      <c r="H132" s="483" t="str">
        <f>IF(Dane!H99="","",Dane!H99)</f>
        <v/>
      </c>
      <c r="I132" s="483" t="str">
        <f>IF(Dane!I99="","",Dane!I99)</f>
        <v/>
      </c>
      <c r="J132" s="483" t="str">
        <f>IF(Dane!J99="","",Dane!J99)</f>
        <v/>
      </c>
      <c r="K132" s="483" t="str">
        <f>IF(Dane!K99="","",Dane!K99)</f>
        <v/>
      </c>
      <c r="L132" s="483" t="str">
        <f>IF(Dane!L99="","",Dane!L99)</f>
        <v/>
      </c>
      <c r="M132" s="483" t="str">
        <f>IF(Dane!M99="","",Dane!M99)</f>
        <v/>
      </c>
      <c r="N132" s="483" t="str">
        <f>IF(Dane!N99="","",Dane!N99)</f>
        <v/>
      </c>
      <c r="O132" s="483" t="str">
        <f>IF(Dane!O99="","",Dane!O99)</f>
        <v/>
      </c>
      <c r="P132" s="483" t="str">
        <f>IF(Dane!P99="","",Dane!P99)</f>
        <v/>
      </c>
      <c r="Q132" s="483" t="str">
        <f>IF(Dane!Q99="","",Dane!Q99)</f>
        <v/>
      </c>
      <c r="R132" s="483" t="str">
        <f>IF(Dane!R99="","",Dane!R99)</f>
        <v/>
      </c>
      <c r="S132" s="483" t="str">
        <f>IF(Dane!S99="","",Dane!S99)</f>
        <v/>
      </c>
      <c r="T132" s="483" t="str">
        <f>IF(Dane!T99="","",Dane!T99)</f>
        <v/>
      </c>
      <c r="U132" s="483" t="str">
        <f>IF(Dane!U99="","",Dane!U99)</f>
        <v/>
      </c>
      <c r="V132" s="483" t="str">
        <f>IF(Dane!V99="","",Dane!V99)</f>
        <v/>
      </c>
      <c r="W132" s="483" t="str">
        <f>IF(Dane!W99="","",Dane!W99)</f>
        <v/>
      </c>
      <c r="X132" s="483" t="str">
        <f>IF(Dane!X99="","",Dane!X99)</f>
        <v/>
      </c>
      <c r="Y132" s="483" t="str">
        <f>IF(Dane!Y99="","",Dane!Y99)</f>
        <v/>
      </c>
      <c r="Z132" s="483" t="str">
        <f>IF(Dane!Z99="","",Dane!Z99)</f>
        <v/>
      </c>
      <c r="AA132" s="483" t="str">
        <f>IF(Dane!AA99="","",Dane!AA99)</f>
        <v/>
      </c>
      <c r="AB132" s="483" t="str">
        <f>IF(Dane!AB99="","",Dane!AB99)</f>
        <v/>
      </c>
      <c r="AC132" s="483" t="str">
        <f>IF(Dane!AC99="","",Dane!AC99)</f>
        <v/>
      </c>
      <c r="AD132" s="483" t="str">
        <f>IF(Dane!AD99="","",Dane!AD99)</f>
        <v/>
      </c>
      <c r="AE132" s="483" t="str">
        <f>IF(Dane!AE99="","",Dane!AE99)</f>
        <v/>
      </c>
      <c r="AF132" s="483" t="str">
        <f>IF(Dane!AF99="","",Dane!AF99)</f>
        <v/>
      </c>
      <c r="AG132" s="483" t="str">
        <f>IF(Dane!AG99="","",Dane!AG99)</f>
        <v/>
      </c>
      <c r="AH132" s="483" t="str">
        <f>IF(Dane!AH99="","",Dane!AH99)</f>
        <v/>
      </c>
      <c r="AI132" s="483" t="str">
        <f>IF(Dane!AI99="","",Dane!AI99)</f>
        <v/>
      </c>
      <c r="AJ132" s="483" t="str">
        <f>IF(Dane!AJ99="","",Dane!AJ99)</f>
        <v/>
      </c>
      <c r="AK132" s="195" t="str">
        <f>IF($C132="","",IF(G$79="Faza inwest.",0,IF($E132="","",ROUND(SUM($G132:G132)*$E132,2))))</f>
        <v/>
      </c>
      <c r="AL132" s="195" t="str">
        <f>IF($C132="","",IF(H$79="Faza inwest.",0,IF($E132="","",ROUND(SUM($G132:H132)*$E132,2))))</f>
        <v/>
      </c>
      <c r="AM132" s="195" t="str">
        <f>IF($C132="","",IF(I$79="Faza inwest.",0,IF($E132="","",ROUND(SUM($G132:I132)*$E132,2))))</f>
        <v/>
      </c>
      <c r="AN132" s="195" t="str">
        <f>IF($C132="","",IF(J$79="Faza inwest.",0,IF($E132="","",ROUND(SUM($G132:J132)*$E132,2))))</f>
        <v/>
      </c>
      <c r="AO132" s="195" t="str">
        <f>IF($C132="","",IF(K$79="Faza inwest.",0,IF($E132="","",ROUND(SUM($G132:K132)*$E132,2))))</f>
        <v/>
      </c>
      <c r="AP132" s="195" t="str">
        <f>IF($C132="","",IF(L$79="Faza inwest.",0,IF($E132="","",ROUND(SUM($G132:L132)*$E132,2))))</f>
        <v/>
      </c>
      <c r="AQ132" s="195" t="str">
        <f>IF($C132="","",IF(M$79="Faza inwest.",0,IF($E132="","",ROUND(SUM($G132:M132)*$E132,2))))</f>
        <v/>
      </c>
      <c r="AR132" s="195" t="str">
        <f>IF($C132="","",IF(N$79="Faza inwest.",0,IF($E132="","",ROUND(SUM($G132:N132)*$E132,2))))</f>
        <v/>
      </c>
      <c r="AS132" s="195" t="str">
        <f>IF($C132="","",IF(O$79="Faza inwest.",0,IF($E132="","",ROUND(SUM($G132:O132)*$E132,2))))</f>
        <v/>
      </c>
      <c r="AT132" s="195" t="str">
        <f>IF($C132="","",IF(P$79="Faza inwest.",0,IF($E132="","",ROUND(SUM($G132:P132)*$E132,2))))</f>
        <v/>
      </c>
      <c r="AU132" s="195" t="str">
        <f>IF($C132="","",IF(Q$79="Faza inwest.",0,IF($E132="","",ROUND(SUM($G132:Q132)*$E132,2))))</f>
        <v/>
      </c>
      <c r="AV132" s="195" t="str">
        <f>IF($C132="","",IF(R$79="Faza inwest.",0,IF($E132="","",ROUND(SUM($G132:R132)*$E132,2))))</f>
        <v/>
      </c>
      <c r="AW132" s="195" t="str">
        <f>IF($C132="","",IF(S$79="Faza inwest.",0,IF($E132="","",ROUND(SUM($G132:S132)*$E132,2))))</f>
        <v/>
      </c>
      <c r="AX132" s="195" t="str">
        <f>IF($C132="","",IF(T$79="Faza inwest.",0,IF($E132="","",ROUND(SUM($G132:T132)*$E132,2))))</f>
        <v/>
      </c>
      <c r="AY132" s="195" t="str">
        <f>IF($C132="","",IF(U$79="Faza inwest.",0,IF($E132="","",ROUND(SUM($G132:U132)*$E132,2))))</f>
        <v/>
      </c>
      <c r="AZ132" s="195" t="str">
        <f>IF($C132="","",IF(V$79="Faza inwest.",0,IF($E132="","",ROUND(SUM($G132:V132)*$E132,2))))</f>
        <v/>
      </c>
      <c r="BA132" s="195" t="str">
        <f>IF($C132="","",IF(W$79="Faza inwest.",0,IF($E132="","",ROUND(SUM($G132:W132)*$E132,2))))</f>
        <v/>
      </c>
      <c r="BB132" s="195" t="str">
        <f>IF($C132="","",IF(X$79="Faza inwest.",0,IF($E132="","",ROUND(SUM($G132:X132)*$E132,2))))</f>
        <v/>
      </c>
      <c r="BC132" s="195" t="str">
        <f>IF($C132="","",IF(Y$79="Faza inwest.",0,IF($E132="","",ROUND(SUM($G132:Y132)*$E132,2))))</f>
        <v/>
      </c>
      <c r="BD132" s="195" t="str">
        <f>IF($C132="","",IF(Z$79="Faza inwest.",0,IF($E132="","",ROUND(SUM($G132:Z132)*$E132,2))))</f>
        <v/>
      </c>
      <c r="BE132" s="195" t="str">
        <f>IF($C132="","",IF(AA$79="Faza inwest.",0,IF($E132="","",ROUND(SUM($G132:AA132)*$E132,2))))</f>
        <v/>
      </c>
      <c r="BF132" s="195" t="str">
        <f>IF($C132="","",IF(AB$79="Faza inwest.",0,IF($E132="","",ROUND(SUM($G132:AB132)*$E132,2))))</f>
        <v/>
      </c>
      <c r="BG132" s="195" t="str">
        <f>IF($C132="","",IF(AC$79="Faza inwest.",0,IF($E132="","",ROUND(SUM($G132:AC132)*$E132,2))))</f>
        <v/>
      </c>
      <c r="BH132" s="195" t="str">
        <f>IF($C132="","",IF(AD$79="Faza inwest.",0,IF($E132="","",ROUND(SUM($G132:AD132)*$E132,2))))</f>
        <v/>
      </c>
      <c r="BI132" s="195" t="str">
        <f>IF($C132="","",IF(AE$79="Faza inwest.",0,IF($E132="","",ROUND(SUM($G132:AE132)*$E132,2))))</f>
        <v/>
      </c>
      <c r="BJ132" s="195" t="str">
        <f>IF($C132="","",IF(AF$79="Faza inwest.",0,IF($E132="","",ROUND(SUM($G132:AF132)*$E132,2))))</f>
        <v/>
      </c>
      <c r="BK132" s="195" t="str">
        <f>IF($C132="","",IF(AG$79="Faza inwest.",0,IF($E132="","",ROUND(SUM($G132:AG132)*$E132,2))))</f>
        <v/>
      </c>
      <c r="BL132" s="195" t="str">
        <f>IF($C132="","",IF(AH$79="Faza inwest.",0,IF($E132="","",ROUND(SUM($G132:AH132)*$E132,2))))</f>
        <v/>
      </c>
      <c r="BM132" s="195" t="str">
        <f>IF($C132="","",IF(AI$79="Faza inwest.",0,IF($E132="","",ROUND(SUM($G132:AI132)*$E132,2))))</f>
        <v/>
      </c>
      <c r="BN132" s="195" t="str">
        <f>IF($C132="","",IF(AJ$79="Faza inwest.",0,IF($E132="","",ROUND(SUM($G132:AJ132)*$E132,2))))</f>
        <v/>
      </c>
    </row>
    <row r="133" spans="1:66" s="70" customFormat="1">
      <c r="A133" s="94" t="str">
        <f t="shared" ref="A133" si="72">IF(A83="","",A83)</f>
        <v/>
      </c>
      <c r="B133" s="204" t="str">
        <f t="shared" si="69"/>
        <v/>
      </c>
      <c r="C133" s="205" t="str">
        <f t="shared" si="70"/>
        <v/>
      </c>
      <c r="D133" s="206" t="str">
        <f t="shared" ref="D133:E133" si="73">IF(D83="","",D83)</f>
        <v/>
      </c>
      <c r="E133" s="608" t="str">
        <f t="shared" si="73"/>
        <v/>
      </c>
      <c r="F133" s="207" t="s">
        <v>8</v>
      </c>
      <c r="G133" s="483" t="str">
        <f>IF(Dane!G100="","",Dane!G100)</f>
        <v/>
      </c>
      <c r="H133" s="483" t="str">
        <f>IF(Dane!H100="","",Dane!H100)</f>
        <v/>
      </c>
      <c r="I133" s="483" t="str">
        <f>IF(Dane!I100="","",Dane!I100)</f>
        <v/>
      </c>
      <c r="J133" s="483" t="str">
        <f>IF(Dane!J100="","",Dane!J100)</f>
        <v/>
      </c>
      <c r="K133" s="483" t="str">
        <f>IF(Dane!K100="","",Dane!K100)</f>
        <v/>
      </c>
      <c r="L133" s="483" t="str">
        <f>IF(Dane!L100="","",Dane!L100)</f>
        <v/>
      </c>
      <c r="M133" s="483" t="str">
        <f>IF(Dane!M100="","",Dane!M100)</f>
        <v/>
      </c>
      <c r="N133" s="483" t="str">
        <f>IF(Dane!N100="","",Dane!N100)</f>
        <v/>
      </c>
      <c r="O133" s="483" t="str">
        <f>IF(Dane!O100="","",Dane!O100)</f>
        <v/>
      </c>
      <c r="P133" s="483" t="str">
        <f>IF(Dane!P100="","",Dane!P100)</f>
        <v/>
      </c>
      <c r="Q133" s="483" t="str">
        <f>IF(Dane!Q100="","",Dane!Q100)</f>
        <v/>
      </c>
      <c r="R133" s="483" t="str">
        <f>IF(Dane!R100="","",Dane!R100)</f>
        <v/>
      </c>
      <c r="S133" s="483" t="str">
        <f>IF(Dane!S100="","",Dane!S100)</f>
        <v/>
      </c>
      <c r="T133" s="483" t="str">
        <f>IF(Dane!T100="","",Dane!T100)</f>
        <v/>
      </c>
      <c r="U133" s="483" t="str">
        <f>IF(Dane!U100="","",Dane!U100)</f>
        <v/>
      </c>
      <c r="V133" s="483" t="str">
        <f>IF(Dane!V100="","",Dane!V100)</f>
        <v/>
      </c>
      <c r="W133" s="483" t="str">
        <f>IF(Dane!W100="","",Dane!W100)</f>
        <v/>
      </c>
      <c r="X133" s="483" t="str">
        <f>IF(Dane!X100="","",Dane!X100)</f>
        <v/>
      </c>
      <c r="Y133" s="483" t="str">
        <f>IF(Dane!Y100="","",Dane!Y100)</f>
        <v/>
      </c>
      <c r="Z133" s="483" t="str">
        <f>IF(Dane!Z100="","",Dane!Z100)</f>
        <v/>
      </c>
      <c r="AA133" s="483" t="str">
        <f>IF(Dane!AA100="","",Dane!AA100)</f>
        <v/>
      </c>
      <c r="AB133" s="483" t="str">
        <f>IF(Dane!AB100="","",Dane!AB100)</f>
        <v/>
      </c>
      <c r="AC133" s="483" t="str">
        <f>IF(Dane!AC100="","",Dane!AC100)</f>
        <v/>
      </c>
      <c r="AD133" s="483" t="str">
        <f>IF(Dane!AD100="","",Dane!AD100)</f>
        <v/>
      </c>
      <c r="AE133" s="483" t="str">
        <f>IF(Dane!AE100="","",Dane!AE100)</f>
        <v/>
      </c>
      <c r="AF133" s="483" t="str">
        <f>IF(Dane!AF100="","",Dane!AF100)</f>
        <v/>
      </c>
      <c r="AG133" s="483" t="str">
        <f>IF(Dane!AG100="","",Dane!AG100)</f>
        <v/>
      </c>
      <c r="AH133" s="483" t="str">
        <f>IF(Dane!AH100="","",Dane!AH100)</f>
        <v/>
      </c>
      <c r="AI133" s="483" t="str">
        <f>IF(Dane!AI100="","",Dane!AI100)</f>
        <v/>
      </c>
      <c r="AJ133" s="483" t="str">
        <f>IF(Dane!AJ100="","",Dane!AJ100)</f>
        <v/>
      </c>
      <c r="AK133" s="195" t="str">
        <f>IF($C133="","",IF(G$79="Faza inwest.",0,IF($E133="","",ROUND(SUM($G133:G133)*$E133,2))))</f>
        <v/>
      </c>
      <c r="AL133" s="195" t="str">
        <f>IF($C133="","",IF(H$79="Faza inwest.",0,IF($E133="","",ROUND(SUM($G133:H133)*$E133,2))))</f>
        <v/>
      </c>
      <c r="AM133" s="195" t="str">
        <f>IF($C133="","",IF(I$79="Faza inwest.",0,IF($E133="","",ROUND(SUM($G133:I133)*$E133,2))))</f>
        <v/>
      </c>
      <c r="AN133" s="195" t="str">
        <f>IF($C133="","",IF(J$79="Faza inwest.",0,IF($E133="","",ROUND(SUM($G133:J133)*$E133,2))))</f>
        <v/>
      </c>
      <c r="AO133" s="195" t="str">
        <f>IF($C133="","",IF(K$79="Faza inwest.",0,IF($E133="","",ROUND(SUM($G133:K133)*$E133,2))))</f>
        <v/>
      </c>
      <c r="AP133" s="195" t="str">
        <f>IF($C133="","",IF(L$79="Faza inwest.",0,IF($E133="","",ROUND(SUM($G133:L133)*$E133,2))))</f>
        <v/>
      </c>
      <c r="AQ133" s="195" t="str">
        <f>IF($C133="","",IF(M$79="Faza inwest.",0,IF($E133="","",ROUND(SUM($G133:M133)*$E133,2))))</f>
        <v/>
      </c>
      <c r="AR133" s="195" t="str">
        <f>IF($C133="","",IF(N$79="Faza inwest.",0,IF($E133="","",ROUND(SUM($G133:N133)*$E133,2))))</f>
        <v/>
      </c>
      <c r="AS133" s="195" t="str">
        <f>IF($C133="","",IF(O$79="Faza inwest.",0,IF($E133="","",ROUND(SUM($G133:O133)*$E133,2))))</f>
        <v/>
      </c>
      <c r="AT133" s="195" t="str">
        <f>IF($C133="","",IF(P$79="Faza inwest.",0,IF($E133="","",ROUND(SUM($G133:P133)*$E133,2))))</f>
        <v/>
      </c>
      <c r="AU133" s="195" t="str">
        <f>IF($C133="","",IF(Q$79="Faza inwest.",0,IF($E133="","",ROUND(SUM($G133:Q133)*$E133,2))))</f>
        <v/>
      </c>
      <c r="AV133" s="195" t="str">
        <f>IF($C133="","",IF(R$79="Faza inwest.",0,IF($E133="","",ROUND(SUM($G133:R133)*$E133,2))))</f>
        <v/>
      </c>
      <c r="AW133" s="195" t="str">
        <f>IF($C133="","",IF(S$79="Faza inwest.",0,IF($E133="","",ROUND(SUM($G133:S133)*$E133,2))))</f>
        <v/>
      </c>
      <c r="AX133" s="195" t="str">
        <f>IF($C133="","",IF(T$79="Faza inwest.",0,IF($E133="","",ROUND(SUM($G133:T133)*$E133,2))))</f>
        <v/>
      </c>
      <c r="AY133" s="195" t="str">
        <f>IF($C133="","",IF(U$79="Faza inwest.",0,IF($E133="","",ROUND(SUM($G133:U133)*$E133,2))))</f>
        <v/>
      </c>
      <c r="AZ133" s="195" t="str">
        <f>IF($C133="","",IF(V$79="Faza inwest.",0,IF($E133="","",ROUND(SUM($G133:V133)*$E133,2))))</f>
        <v/>
      </c>
      <c r="BA133" s="195" t="str">
        <f>IF($C133="","",IF(W$79="Faza inwest.",0,IF($E133="","",ROUND(SUM($G133:W133)*$E133,2))))</f>
        <v/>
      </c>
      <c r="BB133" s="195" t="str">
        <f>IF($C133="","",IF(X$79="Faza inwest.",0,IF($E133="","",ROUND(SUM($G133:X133)*$E133,2))))</f>
        <v/>
      </c>
      <c r="BC133" s="195" t="str">
        <f>IF($C133="","",IF(Y$79="Faza inwest.",0,IF($E133="","",ROUND(SUM($G133:Y133)*$E133,2))))</f>
        <v/>
      </c>
      <c r="BD133" s="195" t="str">
        <f>IF($C133="","",IF(Z$79="Faza inwest.",0,IF($E133="","",ROUND(SUM($G133:Z133)*$E133,2))))</f>
        <v/>
      </c>
      <c r="BE133" s="195" t="str">
        <f>IF($C133="","",IF(AA$79="Faza inwest.",0,IF($E133="","",ROUND(SUM($G133:AA133)*$E133,2))))</f>
        <v/>
      </c>
      <c r="BF133" s="195" t="str">
        <f>IF($C133="","",IF(AB$79="Faza inwest.",0,IF($E133="","",ROUND(SUM($G133:AB133)*$E133,2))))</f>
        <v/>
      </c>
      <c r="BG133" s="195" t="str">
        <f>IF($C133="","",IF(AC$79="Faza inwest.",0,IF($E133="","",ROUND(SUM($G133:AC133)*$E133,2))))</f>
        <v/>
      </c>
      <c r="BH133" s="195" t="str">
        <f>IF($C133="","",IF(AD$79="Faza inwest.",0,IF($E133="","",ROUND(SUM($G133:AD133)*$E133,2))))</f>
        <v/>
      </c>
      <c r="BI133" s="195" t="str">
        <f>IF($C133="","",IF(AE$79="Faza inwest.",0,IF($E133="","",ROUND(SUM($G133:AE133)*$E133,2))))</f>
        <v/>
      </c>
      <c r="BJ133" s="195" t="str">
        <f>IF($C133="","",IF(AF$79="Faza inwest.",0,IF($E133="","",ROUND(SUM($G133:AF133)*$E133,2))))</f>
        <v/>
      </c>
      <c r="BK133" s="195" t="str">
        <f>IF($C133="","",IF(AG$79="Faza inwest.",0,IF($E133="","",ROUND(SUM($G133:AG133)*$E133,2))))</f>
        <v/>
      </c>
      <c r="BL133" s="195" t="str">
        <f>IF($C133="","",IF(AH$79="Faza inwest.",0,IF($E133="","",ROUND(SUM($G133:AH133)*$E133,2))))</f>
        <v/>
      </c>
      <c r="BM133" s="195" t="str">
        <f>IF($C133="","",IF(AI$79="Faza inwest.",0,IF($E133="","",ROUND(SUM($G133:AI133)*$E133,2))))</f>
        <v/>
      </c>
      <c r="BN133" s="195" t="str">
        <f>IF($C133="","",IF(AJ$79="Faza inwest.",0,IF($E133="","",ROUND(SUM($G133:AJ133)*$E133,2))))</f>
        <v/>
      </c>
    </row>
    <row r="134" spans="1:66" s="70" customFormat="1">
      <c r="A134" s="94" t="str">
        <f t="shared" ref="A134" si="74">IF(A84="","",A84)</f>
        <v/>
      </c>
      <c r="B134" s="204" t="str">
        <f t="shared" si="69"/>
        <v/>
      </c>
      <c r="C134" s="205" t="str">
        <f t="shared" si="70"/>
        <v/>
      </c>
      <c r="D134" s="206" t="str">
        <f t="shared" ref="D134:E134" si="75">IF(D84="","",D84)</f>
        <v/>
      </c>
      <c r="E134" s="608" t="str">
        <f t="shared" si="75"/>
        <v/>
      </c>
      <c r="F134" s="207" t="s">
        <v>8</v>
      </c>
      <c r="G134" s="483" t="str">
        <f>IF(Dane!G101="","",Dane!G101)</f>
        <v/>
      </c>
      <c r="H134" s="483" t="str">
        <f>IF(Dane!H101="","",Dane!H101)</f>
        <v/>
      </c>
      <c r="I134" s="483" t="str">
        <f>IF(Dane!I101="","",Dane!I101)</f>
        <v/>
      </c>
      <c r="J134" s="483" t="str">
        <f>IF(Dane!J101="","",Dane!J101)</f>
        <v/>
      </c>
      <c r="K134" s="483" t="str">
        <f>IF(Dane!K101="","",Dane!K101)</f>
        <v/>
      </c>
      <c r="L134" s="483" t="str">
        <f>IF(Dane!L101="","",Dane!L101)</f>
        <v/>
      </c>
      <c r="M134" s="483" t="str">
        <f>IF(Dane!M101="","",Dane!M101)</f>
        <v/>
      </c>
      <c r="N134" s="483" t="str">
        <f>IF(Dane!N101="","",Dane!N101)</f>
        <v/>
      </c>
      <c r="O134" s="483" t="str">
        <f>IF(Dane!O101="","",Dane!O101)</f>
        <v/>
      </c>
      <c r="P134" s="483" t="str">
        <f>IF(Dane!P101="","",Dane!P101)</f>
        <v/>
      </c>
      <c r="Q134" s="483" t="str">
        <f>IF(Dane!Q101="","",Dane!Q101)</f>
        <v/>
      </c>
      <c r="R134" s="483" t="str">
        <f>IF(Dane!R101="","",Dane!R101)</f>
        <v/>
      </c>
      <c r="S134" s="483" t="str">
        <f>IF(Dane!S101="","",Dane!S101)</f>
        <v/>
      </c>
      <c r="T134" s="483" t="str">
        <f>IF(Dane!T101="","",Dane!T101)</f>
        <v/>
      </c>
      <c r="U134" s="483" t="str">
        <f>IF(Dane!U101="","",Dane!U101)</f>
        <v/>
      </c>
      <c r="V134" s="483" t="str">
        <f>IF(Dane!V101="","",Dane!V101)</f>
        <v/>
      </c>
      <c r="W134" s="483" t="str">
        <f>IF(Dane!W101="","",Dane!W101)</f>
        <v/>
      </c>
      <c r="X134" s="483" t="str">
        <f>IF(Dane!X101="","",Dane!X101)</f>
        <v/>
      </c>
      <c r="Y134" s="483" t="str">
        <f>IF(Dane!Y101="","",Dane!Y101)</f>
        <v/>
      </c>
      <c r="Z134" s="483" t="str">
        <f>IF(Dane!Z101="","",Dane!Z101)</f>
        <v/>
      </c>
      <c r="AA134" s="483" t="str">
        <f>IF(Dane!AA101="","",Dane!AA101)</f>
        <v/>
      </c>
      <c r="AB134" s="483" t="str">
        <f>IF(Dane!AB101="","",Dane!AB101)</f>
        <v/>
      </c>
      <c r="AC134" s="483" t="str">
        <f>IF(Dane!AC101="","",Dane!AC101)</f>
        <v/>
      </c>
      <c r="AD134" s="483" t="str">
        <f>IF(Dane!AD101="","",Dane!AD101)</f>
        <v/>
      </c>
      <c r="AE134" s="483" t="str">
        <f>IF(Dane!AE101="","",Dane!AE101)</f>
        <v/>
      </c>
      <c r="AF134" s="483" t="str">
        <f>IF(Dane!AF101="","",Dane!AF101)</f>
        <v/>
      </c>
      <c r="AG134" s="483" t="str">
        <f>IF(Dane!AG101="","",Dane!AG101)</f>
        <v/>
      </c>
      <c r="AH134" s="483" t="str">
        <f>IF(Dane!AH101="","",Dane!AH101)</f>
        <v/>
      </c>
      <c r="AI134" s="483" t="str">
        <f>IF(Dane!AI101="","",Dane!AI101)</f>
        <v/>
      </c>
      <c r="AJ134" s="483" t="str">
        <f>IF(Dane!AJ101="","",Dane!AJ101)</f>
        <v/>
      </c>
      <c r="AK134" s="195" t="str">
        <f>IF($C134="","",IF(G$79="Faza inwest.",0,IF($E134="","",ROUND(SUM($G134:G134)*$E134,2))))</f>
        <v/>
      </c>
      <c r="AL134" s="195" t="str">
        <f>IF($C134="","",IF(H$79="Faza inwest.",0,IF($E134="","",ROUND(SUM($G134:H134)*$E134,2))))</f>
        <v/>
      </c>
      <c r="AM134" s="195" t="str">
        <f>IF($C134="","",IF(I$79="Faza inwest.",0,IF($E134="","",ROUND(SUM($G134:I134)*$E134,2))))</f>
        <v/>
      </c>
      <c r="AN134" s="195" t="str">
        <f>IF($C134="","",IF(J$79="Faza inwest.",0,IF($E134="","",ROUND(SUM($G134:J134)*$E134,2))))</f>
        <v/>
      </c>
      <c r="AO134" s="195" t="str">
        <f>IF($C134="","",IF(K$79="Faza inwest.",0,IF($E134="","",ROUND(SUM($G134:K134)*$E134,2))))</f>
        <v/>
      </c>
      <c r="AP134" s="195" t="str">
        <f>IF($C134="","",IF(L$79="Faza inwest.",0,IF($E134="","",ROUND(SUM($G134:L134)*$E134,2))))</f>
        <v/>
      </c>
      <c r="AQ134" s="195" t="str">
        <f>IF($C134="","",IF(M$79="Faza inwest.",0,IF($E134="","",ROUND(SUM($G134:M134)*$E134,2))))</f>
        <v/>
      </c>
      <c r="AR134" s="195" t="str">
        <f>IF($C134="","",IF(N$79="Faza inwest.",0,IF($E134="","",ROUND(SUM($G134:N134)*$E134,2))))</f>
        <v/>
      </c>
      <c r="AS134" s="195" t="str">
        <f>IF($C134="","",IF(O$79="Faza inwest.",0,IF($E134="","",ROUND(SUM($G134:O134)*$E134,2))))</f>
        <v/>
      </c>
      <c r="AT134" s="195" t="str">
        <f>IF($C134="","",IF(P$79="Faza inwest.",0,IF($E134="","",ROUND(SUM($G134:P134)*$E134,2))))</f>
        <v/>
      </c>
      <c r="AU134" s="195" t="str">
        <f>IF($C134="","",IF(Q$79="Faza inwest.",0,IF($E134="","",ROUND(SUM($G134:Q134)*$E134,2))))</f>
        <v/>
      </c>
      <c r="AV134" s="195" t="str">
        <f>IF($C134="","",IF(R$79="Faza inwest.",0,IF($E134="","",ROUND(SUM($G134:R134)*$E134,2))))</f>
        <v/>
      </c>
      <c r="AW134" s="195" t="str">
        <f>IF($C134="","",IF(S$79="Faza inwest.",0,IF($E134="","",ROUND(SUM($G134:S134)*$E134,2))))</f>
        <v/>
      </c>
      <c r="AX134" s="195" t="str">
        <f>IF($C134="","",IF(T$79="Faza inwest.",0,IF($E134="","",ROUND(SUM($G134:T134)*$E134,2))))</f>
        <v/>
      </c>
      <c r="AY134" s="195" t="str">
        <f>IF($C134="","",IF(U$79="Faza inwest.",0,IF($E134="","",ROUND(SUM($G134:U134)*$E134,2))))</f>
        <v/>
      </c>
      <c r="AZ134" s="195" t="str">
        <f>IF($C134="","",IF(V$79="Faza inwest.",0,IF($E134="","",ROUND(SUM($G134:V134)*$E134,2))))</f>
        <v/>
      </c>
      <c r="BA134" s="195" t="str">
        <f>IF($C134="","",IF(W$79="Faza inwest.",0,IF($E134="","",ROUND(SUM($G134:W134)*$E134,2))))</f>
        <v/>
      </c>
      <c r="BB134" s="195" t="str">
        <f>IF($C134="","",IF(X$79="Faza inwest.",0,IF($E134="","",ROUND(SUM($G134:X134)*$E134,2))))</f>
        <v/>
      </c>
      <c r="BC134" s="195" t="str">
        <f>IF($C134="","",IF(Y$79="Faza inwest.",0,IF($E134="","",ROUND(SUM($G134:Y134)*$E134,2))))</f>
        <v/>
      </c>
      <c r="BD134" s="195" t="str">
        <f>IF($C134="","",IF(Z$79="Faza inwest.",0,IF($E134="","",ROUND(SUM($G134:Z134)*$E134,2))))</f>
        <v/>
      </c>
      <c r="BE134" s="195" t="str">
        <f>IF($C134="","",IF(AA$79="Faza inwest.",0,IF($E134="","",ROUND(SUM($G134:AA134)*$E134,2))))</f>
        <v/>
      </c>
      <c r="BF134" s="195" t="str">
        <f>IF($C134="","",IF(AB$79="Faza inwest.",0,IF($E134="","",ROUND(SUM($G134:AB134)*$E134,2))))</f>
        <v/>
      </c>
      <c r="BG134" s="195" t="str">
        <f>IF($C134="","",IF(AC$79="Faza inwest.",0,IF($E134="","",ROUND(SUM($G134:AC134)*$E134,2))))</f>
        <v/>
      </c>
      <c r="BH134" s="195" t="str">
        <f>IF($C134="","",IF(AD$79="Faza inwest.",0,IF($E134="","",ROUND(SUM($G134:AD134)*$E134,2))))</f>
        <v/>
      </c>
      <c r="BI134" s="195" t="str">
        <f>IF($C134="","",IF(AE$79="Faza inwest.",0,IF($E134="","",ROUND(SUM($G134:AE134)*$E134,2))))</f>
        <v/>
      </c>
      <c r="BJ134" s="195" t="str">
        <f>IF($C134="","",IF(AF$79="Faza inwest.",0,IF($E134="","",ROUND(SUM($G134:AF134)*$E134,2))))</f>
        <v/>
      </c>
      <c r="BK134" s="195" t="str">
        <f>IF($C134="","",IF(AG$79="Faza inwest.",0,IF($E134="","",ROUND(SUM($G134:AG134)*$E134,2))))</f>
        <v/>
      </c>
      <c r="BL134" s="195" t="str">
        <f>IF($C134="","",IF(AH$79="Faza inwest.",0,IF($E134="","",ROUND(SUM($G134:AH134)*$E134,2))))</f>
        <v/>
      </c>
      <c r="BM134" s="195" t="str">
        <f>IF($C134="","",IF(AI$79="Faza inwest.",0,IF($E134="","",ROUND(SUM($G134:AI134)*$E134,2))))</f>
        <v/>
      </c>
      <c r="BN134" s="195" t="str">
        <f>IF($C134="","",IF(AJ$79="Faza inwest.",0,IF($E134="","",ROUND(SUM($G134:AJ134)*$E134,2))))</f>
        <v/>
      </c>
    </row>
    <row r="135" spans="1:66" s="70" customFormat="1">
      <c r="A135" s="94" t="str">
        <f t="shared" ref="A135" si="76">IF(A85="","",A85)</f>
        <v/>
      </c>
      <c r="B135" s="204" t="str">
        <f t="shared" si="69"/>
        <v/>
      </c>
      <c r="C135" s="205" t="str">
        <f t="shared" si="70"/>
        <v/>
      </c>
      <c r="D135" s="206" t="str">
        <f t="shared" ref="D135:E135" si="77">IF(D85="","",D85)</f>
        <v/>
      </c>
      <c r="E135" s="608" t="str">
        <f t="shared" si="77"/>
        <v/>
      </c>
      <c r="F135" s="207" t="s">
        <v>8</v>
      </c>
      <c r="G135" s="483" t="str">
        <f>IF(Dane!G102="","",Dane!G102)</f>
        <v/>
      </c>
      <c r="H135" s="483" t="str">
        <f>IF(Dane!H102="","",Dane!H102)</f>
        <v/>
      </c>
      <c r="I135" s="483" t="str">
        <f>IF(Dane!I102="","",Dane!I102)</f>
        <v/>
      </c>
      <c r="J135" s="483" t="str">
        <f>IF(Dane!J102="","",Dane!J102)</f>
        <v/>
      </c>
      <c r="K135" s="483" t="str">
        <f>IF(Dane!K102="","",Dane!K102)</f>
        <v/>
      </c>
      <c r="L135" s="483" t="str">
        <f>IF(Dane!L102="","",Dane!L102)</f>
        <v/>
      </c>
      <c r="M135" s="483" t="str">
        <f>IF(Dane!M102="","",Dane!M102)</f>
        <v/>
      </c>
      <c r="N135" s="483" t="str">
        <f>IF(Dane!N102="","",Dane!N102)</f>
        <v/>
      </c>
      <c r="O135" s="483" t="str">
        <f>IF(Dane!O102="","",Dane!O102)</f>
        <v/>
      </c>
      <c r="P135" s="483" t="str">
        <f>IF(Dane!P102="","",Dane!P102)</f>
        <v/>
      </c>
      <c r="Q135" s="483" t="str">
        <f>IF(Dane!Q102="","",Dane!Q102)</f>
        <v/>
      </c>
      <c r="R135" s="483" t="str">
        <f>IF(Dane!R102="","",Dane!R102)</f>
        <v/>
      </c>
      <c r="S135" s="483" t="str">
        <f>IF(Dane!S102="","",Dane!S102)</f>
        <v/>
      </c>
      <c r="T135" s="483" t="str">
        <f>IF(Dane!T102="","",Dane!T102)</f>
        <v/>
      </c>
      <c r="U135" s="483" t="str">
        <f>IF(Dane!U102="","",Dane!U102)</f>
        <v/>
      </c>
      <c r="V135" s="483" t="str">
        <f>IF(Dane!V102="","",Dane!V102)</f>
        <v/>
      </c>
      <c r="W135" s="483" t="str">
        <f>IF(Dane!W102="","",Dane!W102)</f>
        <v/>
      </c>
      <c r="X135" s="483" t="str">
        <f>IF(Dane!X102="","",Dane!X102)</f>
        <v/>
      </c>
      <c r="Y135" s="483" t="str">
        <f>IF(Dane!Y102="","",Dane!Y102)</f>
        <v/>
      </c>
      <c r="Z135" s="483" t="str">
        <f>IF(Dane!Z102="","",Dane!Z102)</f>
        <v/>
      </c>
      <c r="AA135" s="483" t="str">
        <f>IF(Dane!AA102="","",Dane!AA102)</f>
        <v/>
      </c>
      <c r="AB135" s="483" t="str">
        <f>IF(Dane!AB102="","",Dane!AB102)</f>
        <v/>
      </c>
      <c r="AC135" s="483" t="str">
        <f>IF(Dane!AC102="","",Dane!AC102)</f>
        <v/>
      </c>
      <c r="AD135" s="483" t="str">
        <f>IF(Dane!AD102="","",Dane!AD102)</f>
        <v/>
      </c>
      <c r="AE135" s="483" t="str">
        <f>IF(Dane!AE102="","",Dane!AE102)</f>
        <v/>
      </c>
      <c r="AF135" s="483" t="str">
        <f>IF(Dane!AF102="","",Dane!AF102)</f>
        <v/>
      </c>
      <c r="AG135" s="483" t="str">
        <f>IF(Dane!AG102="","",Dane!AG102)</f>
        <v/>
      </c>
      <c r="AH135" s="483" t="str">
        <f>IF(Dane!AH102="","",Dane!AH102)</f>
        <v/>
      </c>
      <c r="AI135" s="483" t="str">
        <f>IF(Dane!AI102="","",Dane!AI102)</f>
        <v/>
      </c>
      <c r="AJ135" s="483" t="str">
        <f>IF(Dane!AJ102="","",Dane!AJ102)</f>
        <v/>
      </c>
      <c r="AK135" s="195" t="str">
        <f>IF($C135="","",IF(G$79="Faza inwest.",0,IF($E135="","",ROUND(SUM($G135:G135)*$E135,2))))</f>
        <v/>
      </c>
      <c r="AL135" s="195" t="str">
        <f>IF($C135="","",IF(H$79="Faza inwest.",0,IF($E135="","",ROUND(SUM($G135:H135)*$E135,2))))</f>
        <v/>
      </c>
      <c r="AM135" s="195" t="str">
        <f>IF($C135="","",IF(I$79="Faza inwest.",0,IF($E135="","",ROUND(SUM($G135:I135)*$E135,2))))</f>
        <v/>
      </c>
      <c r="AN135" s="195" t="str">
        <f>IF($C135="","",IF(J$79="Faza inwest.",0,IF($E135="","",ROUND(SUM($G135:J135)*$E135,2))))</f>
        <v/>
      </c>
      <c r="AO135" s="195" t="str">
        <f>IF($C135="","",IF(K$79="Faza inwest.",0,IF($E135="","",ROUND(SUM($G135:K135)*$E135,2))))</f>
        <v/>
      </c>
      <c r="AP135" s="195" t="str">
        <f>IF($C135="","",IF(L$79="Faza inwest.",0,IF($E135="","",ROUND(SUM($G135:L135)*$E135,2))))</f>
        <v/>
      </c>
      <c r="AQ135" s="195" t="str">
        <f>IF($C135="","",IF(M$79="Faza inwest.",0,IF($E135="","",ROUND(SUM($G135:M135)*$E135,2))))</f>
        <v/>
      </c>
      <c r="AR135" s="195" t="str">
        <f>IF($C135="","",IF(N$79="Faza inwest.",0,IF($E135="","",ROUND(SUM($G135:N135)*$E135,2))))</f>
        <v/>
      </c>
      <c r="AS135" s="195" t="str">
        <f>IF($C135="","",IF(O$79="Faza inwest.",0,IF($E135="","",ROUND(SUM($G135:O135)*$E135,2))))</f>
        <v/>
      </c>
      <c r="AT135" s="195" t="str">
        <f>IF($C135="","",IF(P$79="Faza inwest.",0,IF($E135="","",ROUND(SUM($G135:P135)*$E135,2))))</f>
        <v/>
      </c>
      <c r="AU135" s="195" t="str">
        <f>IF($C135="","",IF(Q$79="Faza inwest.",0,IF($E135="","",ROUND(SUM($G135:Q135)*$E135,2))))</f>
        <v/>
      </c>
      <c r="AV135" s="195" t="str">
        <f>IF($C135="","",IF(R$79="Faza inwest.",0,IF($E135="","",ROUND(SUM($G135:R135)*$E135,2))))</f>
        <v/>
      </c>
      <c r="AW135" s="195" t="str">
        <f>IF($C135="","",IF(S$79="Faza inwest.",0,IF($E135="","",ROUND(SUM($G135:S135)*$E135,2))))</f>
        <v/>
      </c>
      <c r="AX135" s="195" t="str">
        <f>IF($C135="","",IF(T$79="Faza inwest.",0,IF($E135="","",ROUND(SUM($G135:T135)*$E135,2))))</f>
        <v/>
      </c>
      <c r="AY135" s="195" t="str">
        <f>IF($C135="","",IF(U$79="Faza inwest.",0,IF($E135="","",ROUND(SUM($G135:U135)*$E135,2))))</f>
        <v/>
      </c>
      <c r="AZ135" s="195" t="str">
        <f>IF($C135="","",IF(V$79="Faza inwest.",0,IF($E135="","",ROUND(SUM($G135:V135)*$E135,2))))</f>
        <v/>
      </c>
      <c r="BA135" s="195" t="str">
        <f>IF($C135="","",IF(W$79="Faza inwest.",0,IF($E135="","",ROUND(SUM($G135:W135)*$E135,2))))</f>
        <v/>
      </c>
      <c r="BB135" s="195" t="str">
        <f>IF($C135="","",IF(X$79="Faza inwest.",0,IF($E135="","",ROUND(SUM($G135:X135)*$E135,2))))</f>
        <v/>
      </c>
      <c r="BC135" s="195" t="str">
        <f>IF($C135="","",IF(Y$79="Faza inwest.",0,IF($E135="","",ROUND(SUM($G135:Y135)*$E135,2))))</f>
        <v/>
      </c>
      <c r="BD135" s="195" t="str">
        <f>IF($C135="","",IF(Z$79="Faza inwest.",0,IF($E135="","",ROUND(SUM($G135:Z135)*$E135,2))))</f>
        <v/>
      </c>
      <c r="BE135" s="195" t="str">
        <f>IF($C135="","",IF(AA$79="Faza inwest.",0,IF($E135="","",ROUND(SUM($G135:AA135)*$E135,2))))</f>
        <v/>
      </c>
      <c r="BF135" s="195" t="str">
        <f>IF($C135="","",IF(AB$79="Faza inwest.",0,IF($E135="","",ROUND(SUM($G135:AB135)*$E135,2))))</f>
        <v/>
      </c>
      <c r="BG135" s="195" t="str">
        <f>IF($C135="","",IF(AC$79="Faza inwest.",0,IF($E135="","",ROUND(SUM($G135:AC135)*$E135,2))))</f>
        <v/>
      </c>
      <c r="BH135" s="195" t="str">
        <f>IF($C135="","",IF(AD$79="Faza inwest.",0,IF($E135="","",ROUND(SUM($G135:AD135)*$E135,2))))</f>
        <v/>
      </c>
      <c r="BI135" s="195" t="str">
        <f>IF($C135="","",IF(AE$79="Faza inwest.",0,IF($E135="","",ROUND(SUM($G135:AE135)*$E135,2))))</f>
        <v/>
      </c>
      <c r="BJ135" s="195" t="str">
        <f>IF($C135="","",IF(AF$79="Faza inwest.",0,IF($E135="","",ROUND(SUM($G135:AF135)*$E135,2))))</f>
        <v/>
      </c>
      <c r="BK135" s="195" t="str">
        <f>IF($C135="","",IF(AG$79="Faza inwest.",0,IF($E135="","",ROUND(SUM($G135:AG135)*$E135,2))))</f>
        <v/>
      </c>
      <c r="BL135" s="195" t="str">
        <f>IF($C135="","",IF(AH$79="Faza inwest.",0,IF($E135="","",ROUND(SUM($G135:AH135)*$E135,2))))</f>
        <v/>
      </c>
      <c r="BM135" s="195" t="str">
        <f>IF($C135="","",IF(AI$79="Faza inwest.",0,IF($E135="","",ROUND(SUM($G135:AI135)*$E135,2))))</f>
        <v/>
      </c>
      <c r="BN135" s="195" t="str">
        <f>IF($C135="","",IF(AJ$79="Faza inwest.",0,IF($E135="","",ROUND(SUM($G135:AJ135)*$E135,2))))</f>
        <v/>
      </c>
    </row>
    <row r="136" spans="1:66" s="70" customFormat="1">
      <c r="A136" s="94" t="str">
        <f t="shared" ref="A136" si="78">IF(A86="","",A86)</f>
        <v/>
      </c>
      <c r="B136" s="204" t="str">
        <f t="shared" si="69"/>
        <v/>
      </c>
      <c r="C136" s="205" t="str">
        <f t="shared" si="70"/>
        <v/>
      </c>
      <c r="D136" s="206" t="str">
        <f t="shared" ref="D136:E136" si="79">IF(D86="","",D86)</f>
        <v/>
      </c>
      <c r="E136" s="608" t="str">
        <f t="shared" si="79"/>
        <v/>
      </c>
      <c r="F136" s="207" t="s">
        <v>8</v>
      </c>
      <c r="G136" s="483" t="str">
        <f>IF(Dane!G103="","",Dane!G103)</f>
        <v/>
      </c>
      <c r="H136" s="483" t="str">
        <f>IF(Dane!H103="","",Dane!H103)</f>
        <v/>
      </c>
      <c r="I136" s="483" t="str">
        <f>IF(Dane!I103="","",Dane!I103)</f>
        <v/>
      </c>
      <c r="J136" s="483" t="str">
        <f>IF(Dane!J103="","",Dane!J103)</f>
        <v/>
      </c>
      <c r="K136" s="483" t="str">
        <f>IF(Dane!K103="","",Dane!K103)</f>
        <v/>
      </c>
      <c r="L136" s="483" t="str">
        <f>IF(Dane!L103="","",Dane!L103)</f>
        <v/>
      </c>
      <c r="M136" s="483" t="str">
        <f>IF(Dane!M103="","",Dane!M103)</f>
        <v/>
      </c>
      <c r="N136" s="483" t="str">
        <f>IF(Dane!N103="","",Dane!N103)</f>
        <v/>
      </c>
      <c r="O136" s="483" t="str">
        <f>IF(Dane!O103="","",Dane!O103)</f>
        <v/>
      </c>
      <c r="P136" s="483" t="str">
        <f>IF(Dane!P103="","",Dane!P103)</f>
        <v/>
      </c>
      <c r="Q136" s="483" t="str">
        <f>IF(Dane!Q103="","",Dane!Q103)</f>
        <v/>
      </c>
      <c r="R136" s="483" t="str">
        <f>IF(Dane!R103="","",Dane!R103)</f>
        <v/>
      </c>
      <c r="S136" s="483" t="str">
        <f>IF(Dane!S103="","",Dane!S103)</f>
        <v/>
      </c>
      <c r="T136" s="483" t="str">
        <f>IF(Dane!T103="","",Dane!T103)</f>
        <v/>
      </c>
      <c r="U136" s="483" t="str">
        <f>IF(Dane!U103="","",Dane!U103)</f>
        <v/>
      </c>
      <c r="V136" s="483" t="str">
        <f>IF(Dane!V103="","",Dane!V103)</f>
        <v/>
      </c>
      <c r="W136" s="483" t="str">
        <f>IF(Dane!W103="","",Dane!W103)</f>
        <v/>
      </c>
      <c r="X136" s="483" t="str">
        <f>IF(Dane!X103="","",Dane!X103)</f>
        <v/>
      </c>
      <c r="Y136" s="483" t="str">
        <f>IF(Dane!Y103="","",Dane!Y103)</f>
        <v/>
      </c>
      <c r="Z136" s="483" t="str">
        <f>IF(Dane!Z103="","",Dane!Z103)</f>
        <v/>
      </c>
      <c r="AA136" s="483" t="str">
        <f>IF(Dane!AA103="","",Dane!AA103)</f>
        <v/>
      </c>
      <c r="AB136" s="483" t="str">
        <f>IF(Dane!AB103="","",Dane!AB103)</f>
        <v/>
      </c>
      <c r="AC136" s="483" t="str">
        <f>IF(Dane!AC103="","",Dane!AC103)</f>
        <v/>
      </c>
      <c r="AD136" s="483" t="str">
        <f>IF(Dane!AD103="","",Dane!AD103)</f>
        <v/>
      </c>
      <c r="AE136" s="483" t="str">
        <f>IF(Dane!AE103="","",Dane!AE103)</f>
        <v/>
      </c>
      <c r="AF136" s="483" t="str">
        <f>IF(Dane!AF103="","",Dane!AF103)</f>
        <v/>
      </c>
      <c r="AG136" s="483" t="str">
        <f>IF(Dane!AG103="","",Dane!AG103)</f>
        <v/>
      </c>
      <c r="AH136" s="483" t="str">
        <f>IF(Dane!AH103="","",Dane!AH103)</f>
        <v/>
      </c>
      <c r="AI136" s="483" t="str">
        <f>IF(Dane!AI103="","",Dane!AI103)</f>
        <v/>
      </c>
      <c r="AJ136" s="483" t="str">
        <f>IF(Dane!AJ103="","",Dane!AJ103)</f>
        <v/>
      </c>
      <c r="AK136" s="195" t="str">
        <f>IF($C136="","",IF(G$79="Faza inwest.",0,IF($E136="","",ROUND(SUM($G136:G136)*$E136,2))))</f>
        <v/>
      </c>
      <c r="AL136" s="195" t="str">
        <f>IF($C136="","",IF(H$79="Faza inwest.",0,IF($E136="","",ROUND(SUM($G136:H136)*$E136,2))))</f>
        <v/>
      </c>
      <c r="AM136" s="195" t="str">
        <f>IF($C136="","",IF(I$79="Faza inwest.",0,IF($E136="","",ROUND(SUM($G136:I136)*$E136,2))))</f>
        <v/>
      </c>
      <c r="AN136" s="195" t="str">
        <f>IF($C136="","",IF(J$79="Faza inwest.",0,IF($E136="","",ROUND(SUM($G136:J136)*$E136,2))))</f>
        <v/>
      </c>
      <c r="AO136" s="195" t="str">
        <f>IF($C136="","",IF(K$79="Faza inwest.",0,IF($E136="","",ROUND(SUM($G136:K136)*$E136,2))))</f>
        <v/>
      </c>
      <c r="AP136" s="195" t="str">
        <f>IF($C136="","",IF(L$79="Faza inwest.",0,IF($E136="","",ROUND(SUM($G136:L136)*$E136,2))))</f>
        <v/>
      </c>
      <c r="AQ136" s="195" t="str">
        <f>IF($C136="","",IF(M$79="Faza inwest.",0,IF($E136="","",ROUND(SUM($G136:M136)*$E136,2))))</f>
        <v/>
      </c>
      <c r="AR136" s="195" t="str">
        <f>IF($C136="","",IF(N$79="Faza inwest.",0,IF($E136="","",ROUND(SUM($G136:N136)*$E136,2))))</f>
        <v/>
      </c>
      <c r="AS136" s="195" t="str">
        <f>IF($C136="","",IF(O$79="Faza inwest.",0,IF($E136="","",ROUND(SUM($G136:O136)*$E136,2))))</f>
        <v/>
      </c>
      <c r="AT136" s="195" t="str">
        <f>IF($C136="","",IF(P$79="Faza inwest.",0,IF($E136="","",ROUND(SUM($G136:P136)*$E136,2))))</f>
        <v/>
      </c>
      <c r="AU136" s="195" t="str">
        <f>IF($C136="","",IF(Q$79="Faza inwest.",0,IF($E136="","",ROUND(SUM($G136:Q136)*$E136,2))))</f>
        <v/>
      </c>
      <c r="AV136" s="195" t="str">
        <f>IF($C136="","",IF(R$79="Faza inwest.",0,IF($E136="","",ROUND(SUM($G136:R136)*$E136,2))))</f>
        <v/>
      </c>
      <c r="AW136" s="195" t="str">
        <f>IF($C136="","",IF(S$79="Faza inwest.",0,IF($E136="","",ROUND(SUM($G136:S136)*$E136,2))))</f>
        <v/>
      </c>
      <c r="AX136" s="195" t="str">
        <f>IF($C136="","",IF(T$79="Faza inwest.",0,IF($E136="","",ROUND(SUM($G136:T136)*$E136,2))))</f>
        <v/>
      </c>
      <c r="AY136" s="195" t="str">
        <f>IF($C136="","",IF(U$79="Faza inwest.",0,IF($E136="","",ROUND(SUM($G136:U136)*$E136,2))))</f>
        <v/>
      </c>
      <c r="AZ136" s="195" t="str">
        <f>IF($C136="","",IF(V$79="Faza inwest.",0,IF($E136="","",ROUND(SUM($G136:V136)*$E136,2))))</f>
        <v/>
      </c>
      <c r="BA136" s="195" t="str">
        <f>IF($C136="","",IF(W$79="Faza inwest.",0,IF($E136="","",ROUND(SUM($G136:W136)*$E136,2))))</f>
        <v/>
      </c>
      <c r="BB136" s="195" t="str">
        <f>IF($C136="","",IF(X$79="Faza inwest.",0,IF($E136="","",ROUND(SUM($G136:X136)*$E136,2))))</f>
        <v/>
      </c>
      <c r="BC136" s="195" t="str">
        <f>IF($C136="","",IF(Y$79="Faza inwest.",0,IF($E136="","",ROUND(SUM($G136:Y136)*$E136,2))))</f>
        <v/>
      </c>
      <c r="BD136" s="195" t="str">
        <f>IF($C136="","",IF(Z$79="Faza inwest.",0,IF($E136="","",ROUND(SUM($G136:Z136)*$E136,2))))</f>
        <v/>
      </c>
      <c r="BE136" s="195" t="str">
        <f>IF($C136="","",IF(AA$79="Faza inwest.",0,IF($E136="","",ROUND(SUM($G136:AA136)*$E136,2))))</f>
        <v/>
      </c>
      <c r="BF136" s="195" t="str">
        <f>IF($C136="","",IF(AB$79="Faza inwest.",0,IF($E136="","",ROUND(SUM($G136:AB136)*$E136,2))))</f>
        <v/>
      </c>
      <c r="BG136" s="195" t="str">
        <f>IF($C136="","",IF(AC$79="Faza inwest.",0,IF($E136="","",ROUND(SUM($G136:AC136)*$E136,2))))</f>
        <v/>
      </c>
      <c r="BH136" s="195" t="str">
        <f>IF($C136="","",IF(AD$79="Faza inwest.",0,IF($E136="","",ROUND(SUM($G136:AD136)*$E136,2))))</f>
        <v/>
      </c>
      <c r="BI136" s="195" t="str">
        <f>IF($C136="","",IF(AE$79="Faza inwest.",0,IF($E136="","",ROUND(SUM($G136:AE136)*$E136,2))))</f>
        <v/>
      </c>
      <c r="BJ136" s="195" t="str">
        <f>IF($C136="","",IF(AF$79="Faza inwest.",0,IF($E136="","",ROUND(SUM($G136:AF136)*$E136,2))))</f>
        <v/>
      </c>
      <c r="BK136" s="195" t="str">
        <f>IF($C136="","",IF(AG$79="Faza inwest.",0,IF($E136="","",ROUND(SUM($G136:AG136)*$E136,2))))</f>
        <v/>
      </c>
      <c r="BL136" s="195" t="str">
        <f>IF($C136="","",IF(AH$79="Faza inwest.",0,IF($E136="","",ROUND(SUM($G136:AH136)*$E136,2))))</f>
        <v/>
      </c>
      <c r="BM136" s="195" t="str">
        <f>IF($C136="","",IF(AI$79="Faza inwest.",0,IF($E136="","",ROUND(SUM($G136:AI136)*$E136,2))))</f>
        <v/>
      </c>
      <c r="BN136" s="195" t="str">
        <f>IF($C136="","",IF(AJ$79="Faza inwest.",0,IF($E136="","",ROUND(SUM($G136:AJ136)*$E136,2))))</f>
        <v/>
      </c>
    </row>
    <row r="137" spans="1:66" s="70" customFormat="1">
      <c r="A137" s="94" t="str">
        <f t="shared" ref="A137" si="80">IF(A87="","",A87)</f>
        <v/>
      </c>
      <c r="B137" s="204" t="str">
        <f t="shared" si="69"/>
        <v/>
      </c>
      <c r="C137" s="205" t="str">
        <f t="shared" si="70"/>
        <v/>
      </c>
      <c r="D137" s="206" t="str">
        <f t="shared" ref="D137:E137" si="81">IF(D87="","",D87)</f>
        <v/>
      </c>
      <c r="E137" s="608" t="str">
        <f t="shared" si="81"/>
        <v/>
      </c>
      <c r="F137" s="207" t="s">
        <v>8</v>
      </c>
      <c r="G137" s="483" t="str">
        <f>IF(Dane!G104="","",Dane!G104)</f>
        <v/>
      </c>
      <c r="H137" s="483" t="str">
        <f>IF(Dane!H104="","",Dane!H104)</f>
        <v/>
      </c>
      <c r="I137" s="483" t="str">
        <f>IF(Dane!I104="","",Dane!I104)</f>
        <v/>
      </c>
      <c r="J137" s="483" t="str">
        <f>IF(Dane!J104="","",Dane!J104)</f>
        <v/>
      </c>
      <c r="K137" s="483" t="str">
        <f>IF(Dane!K104="","",Dane!K104)</f>
        <v/>
      </c>
      <c r="L137" s="483" t="str">
        <f>IF(Dane!L104="","",Dane!L104)</f>
        <v/>
      </c>
      <c r="M137" s="483" t="str">
        <f>IF(Dane!M104="","",Dane!M104)</f>
        <v/>
      </c>
      <c r="N137" s="483" t="str">
        <f>IF(Dane!N104="","",Dane!N104)</f>
        <v/>
      </c>
      <c r="O137" s="483" t="str">
        <f>IF(Dane!O104="","",Dane!O104)</f>
        <v/>
      </c>
      <c r="P137" s="483" t="str">
        <f>IF(Dane!P104="","",Dane!P104)</f>
        <v/>
      </c>
      <c r="Q137" s="483" t="str">
        <f>IF(Dane!Q104="","",Dane!Q104)</f>
        <v/>
      </c>
      <c r="R137" s="483" t="str">
        <f>IF(Dane!R104="","",Dane!R104)</f>
        <v/>
      </c>
      <c r="S137" s="483" t="str">
        <f>IF(Dane!S104="","",Dane!S104)</f>
        <v/>
      </c>
      <c r="T137" s="483" t="str">
        <f>IF(Dane!T104="","",Dane!T104)</f>
        <v/>
      </c>
      <c r="U137" s="483" t="str">
        <f>IF(Dane!U104="","",Dane!U104)</f>
        <v/>
      </c>
      <c r="V137" s="483" t="str">
        <f>IF(Dane!V104="","",Dane!V104)</f>
        <v/>
      </c>
      <c r="W137" s="483" t="str">
        <f>IF(Dane!W104="","",Dane!W104)</f>
        <v/>
      </c>
      <c r="X137" s="483" t="str">
        <f>IF(Dane!X104="","",Dane!X104)</f>
        <v/>
      </c>
      <c r="Y137" s="483" t="str">
        <f>IF(Dane!Y104="","",Dane!Y104)</f>
        <v/>
      </c>
      <c r="Z137" s="483" t="str">
        <f>IF(Dane!Z104="","",Dane!Z104)</f>
        <v/>
      </c>
      <c r="AA137" s="483" t="str">
        <f>IF(Dane!AA104="","",Dane!AA104)</f>
        <v/>
      </c>
      <c r="AB137" s="483" t="str">
        <f>IF(Dane!AB104="","",Dane!AB104)</f>
        <v/>
      </c>
      <c r="AC137" s="483" t="str">
        <f>IF(Dane!AC104="","",Dane!AC104)</f>
        <v/>
      </c>
      <c r="AD137" s="483" t="str">
        <f>IF(Dane!AD104="","",Dane!AD104)</f>
        <v/>
      </c>
      <c r="AE137" s="483" t="str">
        <f>IF(Dane!AE104="","",Dane!AE104)</f>
        <v/>
      </c>
      <c r="AF137" s="483" t="str">
        <f>IF(Dane!AF104="","",Dane!AF104)</f>
        <v/>
      </c>
      <c r="AG137" s="483" t="str">
        <f>IF(Dane!AG104="","",Dane!AG104)</f>
        <v/>
      </c>
      <c r="AH137" s="483" t="str">
        <f>IF(Dane!AH104="","",Dane!AH104)</f>
        <v/>
      </c>
      <c r="AI137" s="483" t="str">
        <f>IF(Dane!AI104="","",Dane!AI104)</f>
        <v/>
      </c>
      <c r="AJ137" s="483" t="str">
        <f>IF(Dane!AJ104="","",Dane!AJ104)</f>
        <v/>
      </c>
      <c r="AK137" s="195" t="str">
        <f>IF($C137="","",IF(G$79="Faza inwest.",0,IF($E137="","",ROUND(SUM($G137:G137)*$E137,2))))</f>
        <v/>
      </c>
      <c r="AL137" s="195" t="str">
        <f>IF($C137="","",IF(H$79="Faza inwest.",0,IF($E137="","",ROUND(SUM($G137:H137)*$E137,2))))</f>
        <v/>
      </c>
      <c r="AM137" s="195" t="str">
        <f>IF($C137="","",IF(I$79="Faza inwest.",0,IF($E137="","",ROUND(SUM($G137:I137)*$E137,2))))</f>
        <v/>
      </c>
      <c r="AN137" s="195" t="str">
        <f>IF($C137="","",IF(J$79="Faza inwest.",0,IF($E137="","",ROUND(SUM($G137:J137)*$E137,2))))</f>
        <v/>
      </c>
      <c r="AO137" s="195" t="str">
        <f>IF($C137="","",IF(K$79="Faza inwest.",0,IF($E137="","",ROUND(SUM($G137:K137)*$E137,2))))</f>
        <v/>
      </c>
      <c r="AP137" s="195" t="str">
        <f>IF($C137="","",IF(L$79="Faza inwest.",0,IF($E137="","",ROUND(SUM($G137:L137)*$E137,2))))</f>
        <v/>
      </c>
      <c r="AQ137" s="195" t="str">
        <f>IF($C137="","",IF(M$79="Faza inwest.",0,IF($E137="","",ROUND(SUM($G137:M137)*$E137,2))))</f>
        <v/>
      </c>
      <c r="AR137" s="195" t="str">
        <f>IF($C137="","",IF(N$79="Faza inwest.",0,IF($E137="","",ROUND(SUM($G137:N137)*$E137,2))))</f>
        <v/>
      </c>
      <c r="AS137" s="195" t="str">
        <f>IF($C137="","",IF(O$79="Faza inwest.",0,IF($E137="","",ROUND(SUM($G137:O137)*$E137,2))))</f>
        <v/>
      </c>
      <c r="AT137" s="195" t="str">
        <f>IF($C137="","",IF(P$79="Faza inwest.",0,IF($E137="","",ROUND(SUM($G137:P137)*$E137,2))))</f>
        <v/>
      </c>
      <c r="AU137" s="195" t="str">
        <f>IF($C137="","",IF(Q$79="Faza inwest.",0,IF($E137="","",ROUND(SUM($G137:Q137)*$E137,2))))</f>
        <v/>
      </c>
      <c r="AV137" s="195" t="str">
        <f>IF($C137="","",IF(R$79="Faza inwest.",0,IF($E137="","",ROUND(SUM($G137:R137)*$E137,2))))</f>
        <v/>
      </c>
      <c r="AW137" s="195" t="str">
        <f>IF($C137="","",IF(S$79="Faza inwest.",0,IF($E137="","",ROUND(SUM($G137:S137)*$E137,2))))</f>
        <v/>
      </c>
      <c r="AX137" s="195" t="str">
        <f>IF($C137="","",IF(T$79="Faza inwest.",0,IF($E137="","",ROUND(SUM($G137:T137)*$E137,2))))</f>
        <v/>
      </c>
      <c r="AY137" s="195" t="str">
        <f>IF($C137="","",IF(U$79="Faza inwest.",0,IF($E137="","",ROUND(SUM($G137:U137)*$E137,2))))</f>
        <v/>
      </c>
      <c r="AZ137" s="195" t="str">
        <f>IF($C137="","",IF(V$79="Faza inwest.",0,IF($E137="","",ROUND(SUM($G137:V137)*$E137,2))))</f>
        <v/>
      </c>
      <c r="BA137" s="195" t="str">
        <f>IF($C137="","",IF(W$79="Faza inwest.",0,IF($E137="","",ROUND(SUM($G137:W137)*$E137,2))))</f>
        <v/>
      </c>
      <c r="BB137" s="195" t="str">
        <f>IF($C137="","",IF(X$79="Faza inwest.",0,IF($E137="","",ROUND(SUM($G137:X137)*$E137,2))))</f>
        <v/>
      </c>
      <c r="BC137" s="195" t="str">
        <f>IF($C137="","",IF(Y$79="Faza inwest.",0,IF($E137="","",ROUND(SUM($G137:Y137)*$E137,2))))</f>
        <v/>
      </c>
      <c r="BD137" s="195" t="str">
        <f>IF($C137="","",IF(Z$79="Faza inwest.",0,IF($E137="","",ROUND(SUM($G137:Z137)*$E137,2))))</f>
        <v/>
      </c>
      <c r="BE137" s="195" t="str">
        <f>IF($C137="","",IF(AA$79="Faza inwest.",0,IF($E137="","",ROUND(SUM($G137:AA137)*$E137,2))))</f>
        <v/>
      </c>
      <c r="BF137" s="195" t="str">
        <f>IF($C137="","",IF(AB$79="Faza inwest.",0,IF($E137="","",ROUND(SUM($G137:AB137)*$E137,2))))</f>
        <v/>
      </c>
      <c r="BG137" s="195" t="str">
        <f>IF($C137="","",IF(AC$79="Faza inwest.",0,IF($E137="","",ROUND(SUM($G137:AC137)*$E137,2))))</f>
        <v/>
      </c>
      <c r="BH137" s="195" t="str">
        <f>IF($C137="","",IF(AD$79="Faza inwest.",0,IF($E137="","",ROUND(SUM($G137:AD137)*$E137,2))))</f>
        <v/>
      </c>
      <c r="BI137" s="195" t="str">
        <f>IF($C137="","",IF(AE$79="Faza inwest.",0,IF($E137="","",ROUND(SUM($G137:AE137)*$E137,2))))</f>
        <v/>
      </c>
      <c r="BJ137" s="195" t="str">
        <f>IF($C137="","",IF(AF$79="Faza inwest.",0,IF($E137="","",ROUND(SUM($G137:AF137)*$E137,2))))</f>
        <v/>
      </c>
      <c r="BK137" s="195" t="str">
        <f>IF($C137="","",IF(AG$79="Faza inwest.",0,IF($E137="","",ROUND(SUM($G137:AG137)*$E137,2))))</f>
        <v/>
      </c>
      <c r="BL137" s="195" t="str">
        <f>IF($C137="","",IF(AH$79="Faza inwest.",0,IF($E137="","",ROUND(SUM($G137:AH137)*$E137,2))))</f>
        <v/>
      </c>
      <c r="BM137" s="195" t="str">
        <f>IF($C137="","",IF(AI$79="Faza inwest.",0,IF($E137="","",ROUND(SUM($G137:AI137)*$E137,2))))</f>
        <v/>
      </c>
      <c r="BN137" s="195" t="str">
        <f>IF($C137="","",IF(AJ$79="Faza inwest.",0,IF($E137="","",ROUND(SUM($G137:AJ137)*$E137,2))))</f>
        <v/>
      </c>
    </row>
    <row r="138" spans="1:66" s="70" customFormat="1">
      <c r="A138" s="94" t="str">
        <f t="shared" ref="A138" si="82">IF(A88="","",A88)</f>
        <v/>
      </c>
      <c r="B138" s="204" t="str">
        <f t="shared" si="69"/>
        <v/>
      </c>
      <c r="C138" s="205" t="str">
        <f t="shared" si="70"/>
        <v/>
      </c>
      <c r="D138" s="206" t="str">
        <f t="shared" ref="D138:E138" si="83">IF(D88="","",D88)</f>
        <v/>
      </c>
      <c r="E138" s="608" t="str">
        <f t="shared" si="83"/>
        <v/>
      </c>
      <c r="F138" s="207" t="s">
        <v>8</v>
      </c>
      <c r="G138" s="483" t="str">
        <f>IF(Dane!G105="","",Dane!G105)</f>
        <v/>
      </c>
      <c r="H138" s="483" t="str">
        <f>IF(Dane!H105="","",Dane!H105)</f>
        <v/>
      </c>
      <c r="I138" s="483" t="str">
        <f>IF(Dane!I105="","",Dane!I105)</f>
        <v/>
      </c>
      <c r="J138" s="483" t="str">
        <f>IF(Dane!J105="","",Dane!J105)</f>
        <v/>
      </c>
      <c r="K138" s="483" t="str">
        <f>IF(Dane!K105="","",Dane!K105)</f>
        <v/>
      </c>
      <c r="L138" s="483" t="str">
        <f>IF(Dane!L105="","",Dane!L105)</f>
        <v/>
      </c>
      <c r="M138" s="483" t="str">
        <f>IF(Dane!M105="","",Dane!M105)</f>
        <v/>
      </c>
      <c r="N138" s="483" t="str">
        <f>IF(Dane!N105="","",Dane!N105)</f>
        <v/>
      </c>
      <c r="O138" s="483" t="str">
        <f>IF(Dane!O105="","",Dane!O105)</f>
        <v/>
      </c>
      <c r="P138" s="483" t="str">
        <f>IF(Dane!P105="","",Dane!P105)</f>
        <v/>
      </c>
      <c r="Q138" s="483" t="str">
        <f>IF(Dane!Q105="","",Dane!Q105)</f>
        <v/>
      </c>
      <c r="R138" s="483" t="str">
        <f>IF(Dane!R105="","",Dane!R105)</f>
        <v/>
      </c>
      <c r="S138" s="483" t="str">
        <f>IF(Dane!S105="","",Dane!S105)</f>
        <v/>
      </c>
      <c r="T138" s="483" t="str">
        <f>IF(Dane!T105="","",Dane!T105)</f>
        <v/>
      </c>
      <c r="U138" s="483" t="str">
        <f>IF(Dane!U105="","",Dane!U105)</f>
        <v/>
      </c>
      <c r="V138" s="483" t="str">
        <f>IF(Dane!V105="","",Dane!V105)</f>
        <v/>
      </c>
      <c r="W138" s="483" t="str">
        <f>IF(Dane!W105="","",Dane!W105)</f>
        <v/>
      </c>
      <c r="X138" s="483" t="str">
        <f>IF(Dane!X105="","",Dane!X105)</f>
        <v/>
      </c>
      <c r="Y138" s="483" t="str">
        <f>IF(Dane!Y105="","",Dane!Y105)</f>
        <v/>
      </c>
      <c r="Z138" s="483" t="str">
        <f>IF(Dane!Z105="","",Dane!Z105)</f>
        <v/>
      </c>
      <c r="AA138" s="483" t="str">
        <f>IF(Dane!AA105="","",Dane!AA105)</f>
        <v/>
      </c>
      <c r="AB138" s="483" t="str">
        <f>IF(Dane!AB105="","",Dane!AB105)</f>
        <v/>
      </c>
      <c r="AC138" s="483" t="str">
        <f>IF(Dane!AC105="","",Dane!AC105)</f>
        <v/>
      </c>
      <c r="AD138" s="483" t="str">
        <f>IF(Dane!AD105="","",Dane!AD105)</f>
        <v/>
      </c>
      <c r="AE138" s="483" t="str">
        <f>IF(Dane!AE105="","",Dane!AE105)</f>
        <v/>
      </c>
      <c r="AF138" s="483" t="str">
        <f>IF(Dane!AF105="","",Dane!AF105)</f>
        <v/>
      </c>
      <c r="AG138" s="483" t="str">
        <f>IF(Dane!AG105="","",Dane!AG105)</f>
        <v/>
      </c>
      <c r="AH138" s="483" t="str">
        <f>IF(Dane!AH105="","",Dane!AH105)</f>
        <v/>
      </c>
      <c r="AI138" s="483" t="str">
        <f>IF(Dane!AI105="","",Dane!AI105)</f>
        <v/>
      </c>
      <c r="AJ138" s="483" t="str">
        <f>IF(Dane!AJ105="","",Dane!AJ105)</f>
        <v/>
      </c>
      <c r="AK138" s="195" t="str">
        <f>IF($C138="","",IF(G$79="Faza inwest.",0,IF($E138="","",ROUND(SUM($G138:G138)*$E138,2))))</f>
        <v/>
      </c>
      <c r="AL138" s="195" t="str">
        <f>IF($C138="","",IF(H$79="Faza inwest.",0,IF($E138="","",ROUND(SUM($G138:H138)*$E138,2))))</f>
        <v/>
      </c>
      <c r="AM138" s="195" t="str">
        <f>IF($C138="","",IF(I$79="Faza inwest.",0,IF($E138="","",ROUND(SUM($G138:I138)*$E138,2))))</f>
        <v/>
      </c>
      <c r="AN138" s="195" t="str">
        <f>IF($C138="","",IF(J$79="Faza inwest.",0,IF($E138="","",ROUND(SUM($G138:J138)*$E138,2))))</f>
        <v/>
      </c>
      <c r="AO138" s="195" t="str">
        <f>IF($C138="","",IF(K$79="Faza inwest.",0,IF($E138="","",ROUND(SUM($G138:K138)*$E138,2))))</f>
        <v/>
      </c>
      <c r="AP138" s="195" t="str">
        <f>IF($C138="","",IF(L$79="Faza inwest.",0,IF($E138="","",ROUND(SUM($G138:L138)*$E138,2))))</f>
        <v/>
      </c>
      <c r="AQ138" s="195" t="str">
        <f>IF($C138="","",IF(M$79="Faza inwest.",0,IF($E138="","",ROUND(SUM($G138:M138)*$E138,2))))</f>
        <v/>
      </c>
      <c r="AR138" s="195" t="str">
        <f>IF($C138="","",IF(N$79="Faza inwest.",0,IF($E138="","",ROUND(SUM($G138:N138)*$E138,2))))</f>
        <v/>
      </c>
      <c r="AS138" s="195" t="str">
        <f>IF($C138="","",IF(O$79="Faza inwest.",0,IF($E138="","",ROUND(SUM($G138:O138)*$E138,2))))</f>
        <v/>
      </c>
      <c r="AT138" s="195" t="str">
        <f>IF($C138="","",IF(P$79="Faza inwest.",0,IF($E138="","",ROUND(SUM($G138:P138)*$E138,2))))</f>
        <v/>
      </c>
      <c r="AU138" s="195" t="str">
        <f>IF($C138="","",IF(Q$79="Faza inwest.",0,IF($E138="","",ROUND(SUM($G138:Q138)*$E138,2))))</f>
        <v/>
      </c>
      <c r="AV138" s="195" t="str">
        <f>IF($C138="","",IF(R$79="Faza inwest.",0,IF($E138="","",ROUND(SUM($G138:R138)*$E138,2))))</f>
        <v/>
      </c>
      <c r="AW138" s="195" t="str">
        <f>IF($C138="","",IF(S$79="Faza inwest.",0,IF($E138="","",ROUND(SUM($G138:S138)*$E138,2))))</f>
        <v/>
      </c>
      <c r="AX138" s="195" t="str">
        <f>IF($C138="","",IF(T$79="Faza inwest.",0,IF($E138="","",ROUND(SUM($G138:T138)*$E138,2))))</f>
        <v/>
      </c>
      <c r="AY138" s="195" t="str">
        <f>IF($C138="","",IF(U$79="Faza inwest.",0,IF($E138="","",ROUND(SUM($G138:U138)*$E138,2))))</f>
        <v/>
      </c>
      <c r="AZ138" s="195" t="str">
        <f>IF($C138="","",IF(V$79="Faza inwest.",0,IF($E138="","",ROUND(SUM($G138:V138)*$E138,2))))</f>
        <v/>
      </c>
      <c r="BA138" s="195" t="str">
        <f>IF($C138="","",IF(W$79="Faza inwest.",0,IF($E138="","",ROUND(SUM($G138:W138)*$E138,2))))</f>
        <v/>
      </c>
      <c r="BB138" s="195" t="str">
        <f>IF($C138="","",IF(X$79="Faza inwest.",0,IF($E138="","",ROUND(SUM($G138:X138)*$E138,2))))</f>
        <v/>
      </c>
      <c r="BC138" s="195" t="str">
        <f>IF($C138="","",IF(Y$79="Faza inwest.",0,IF($E138="","",ROUND(SUM($G138:Y138)*$E138,2))))</f>
        <v/>
      </c>
      <c r="BD138" s="195" t="str">
        <f>IF($C138="","",IF(Z$79="Faza inwest.",0,IF($E138="","",ROUND(SUM($G138:Z138)*$E138,2))))</f>
        <v/>
      </c>
      <c r="BE138" s="195" t="str">
        <f>IF($C138="","",IF(AA$79="Faza inwest.",0,IF($E138="","",ROUND(SUM($G138:AA138)*$E138,2))))</f>
        <v/>
      </c>
      <c r="BF138" s="195" t="str">
        <f>IF($C138="","",IF(AB$79="Faza inwest.",0,IF($E138="","",ROUND(SUM($G138:AB138)*$E138,2))))</f>
        <v/>
      </c>
      <c r="BG138" s="195" t="str">
        <f>IF($C138="","",IF(AC$79="Faza inwest.",0,IF($E138="","",ROUND(SUM($G138:AC138)*$E138,2))))</f>
        <v/>
      </c>
      <c r="BH138" s="195" t="str">
        <f>IF($C138="","",IF(AD$79="Faza inwest.",0,IF($E138="","",ROUND(SUM($G138:AD138)*$E138,2))))</f>
        <v/>
      </c>
      <c r="BI138" s="195" t="str">
        <f>IF($C138="","",IF(AE$79="Faza inwest.",0,IF($E138="","",ROUND(SUM($G138:AE138)*$E138,2))))</f>
        <v/>
      </c>
      <c r="BJ138" s="195" t="str">
        <f>IF($C138="","",IF(AF$79="Faza inwest.",0,IF($E138="","",ROUND(SUM($G138:AF138)*$E138,2))))</f>
        <v/>
      </c>
      <c r="BK138" s="195" t="str">
        <f>IF($C138="","",IF(AG$79="Faza inwest.",0,IF($E138="","",ROUND(SUM($G138:AG138)*$E138,2))))</f>
        <v/>
      </c>
      <c r="BL138" s="195" t="str">
        <f>IF($C138="","",IF(AH$79="Faza inwest.",0,IF($E138="","",ROUND(SUM($G138:AH138)*$E138,2))))</f>
        <v/>
      </c>
      <c r="BM138" s="195" t="str">
        <f>IF($C138="","",IF(AI$79="Faza inwest.",0,IF($E138="","",ROUND(SUM($G138:AI138)*$E138,2))))</f>
        <v/>
      </c>
      <c r="BN138" s="195" t="str">
        <f>IF($C138="","",IF(AJ$79="Faza inwest.",0,IF($E138="","",ROUND(SUM($G138:AJ138)*$E138,2))))</f>
        <v/>
      </c>
    </row>
    <row r="139" spans="1:66" s="70" customFormat="1">
      <c r="A139" s="94" t="str">
        <f t="shared" ref="A139" si="84">IF(A89="","",A89)</f>
        <v/>
      </c>
      <c r="B139" s="204" t="str">
        <f t="shared" si="69"/>
        <v/>
      </c>
      <c r="C139" s="205" t="str">
        <f t="shared" si="70"/>
        <v/>
      </c>
      <c r="D139" s="206" t="str">
        <f t="shared" ref="D139:E139" si="85">IF(D89="","",D89)</f>
        <v/>
      </c>
      <c r="E139" s="608" t="str">
        <f t="shared" si="85"/>
        <v/>
      </c>
      <c r="F139" s="207" t="s">
        <v>8</v>
      </c>
      <c r="G139" s="483" t="str">
        <f>IF(Dane!G106="","",Dane!G106)</f>
        <v/>
      </c>
      <c r="H139" s="483" t="str">
        <f>IF(Dane!H106="","",Dane!H106)</f>
        <v/>
      </c>
      <c r="I139" s="483" t="str">
        <f>IF(Dane!I106="","",Dane!I106)</f>
        <v/>
      </c>
      <c r="J139" s="483" t="str">
        <f>IF(Dane!J106="","",Dane!J106)</f>
        <v/>
      </c>
      <c r="K139" s="483" t="str">
        <f>IF(Dane!K106="","",Dane!K106)</f>
        <v/>
      </c>
      <c r="L139" s="483" t="str">
        <f>IF(Dane!L106="","",Dane!L106)</f>
        <v/>
      </c>
      <c r="M139" s="483" t="str">
        <f>IF(Dane!M106="","",Dane!M106)</f>
        <v/>
      </c>
      <c r="N139" s="483" t="str">
        <f>IF(Dane!N106="","",Dane!N106)</f>
        <v/>
      </c>
      <c r="O139" s="483" t="str">
        <f>IF(Dane!O106="","",Dane!O106)</f>
        <v/>
      </c>
      <c r="P139" s="483" t="str">
        <f>IF(Dane!P106="","",Dane!P106)</f>
        <v/>
      </c>
      <c r="Q139" s="483" t="str">
        <f>IF(Dane!Q106="","",Dane!Q106)</f>
        <v/>
      </c>
      <c r="R139" s="483" t="str">
        <f>IF(Dane!R106="","",Dane!R106)</f>
        <v/>
      </c>
      <c r="S139" s="483" t="str">
        <f>IF(Dane!S106="","",Dane!S106)</f>
        <v/>
      </c>
      <c r="T139" s="483" t="str">
        <f>IF(Dane!T106="","",Dane!T106)</f>
        <v/>
      </c>
      <c r="U139" s="483" t="str">
        <f>IF(Dane!U106="","",Dane!U106)</f>
        <v/>
      </c>
      <c r="V139" s="483" t="str">
        <f>IF(Dane!V106="","",Dane!V106)</f>
        <v/>
      </c>
      <c r="W139" s="483" t="str">
        <f>IF(Dane!W106="","",Dane!W106)</f>
        <v/>
      </c>
      <c r="X139" s="483" t="str">
        <f>IF(Dane!X106="","",Dane!X106)</f>
        <v/>
      </c>
      <c r="Y139" s="483" t="str">
        <f>IF(Dane!Y106="","",Dane!Y106)</f>
        <v/>
      </c>
      <c r="Z139" s="483" t="str">
        <f>IF(Dane!Z106="","",Dane!Z106)</f>
        <v/>
      </c>
      <c r="AA139" s="483" t="str">
        <f>IF(Dane!AA106="","",Dane!AA106)</f>
        <v/>
      </c>
      <c r="AB139" s="483" t="str">
        <f>IF(Dane!AB106="","",Dane!AB106)</f>
        <v/>
      </c>
      <c r="AC139" s="483" t="str">
        <f>IF(Dane!AC106="","",Dane!AC106)</f>
        <v/>
      </c>
      <c r="AD139" s="483" t="str">
        <f>IF(Dane!AD106="","",Dane!AD106)</f>
        <v/>
      </c>
      <c r="AE139" s="483" t="str">
        <f>IF(Dane!AE106="","",Dane!AE106)</f>
        <v/>
      </c>
      <c r="AF139" s="483" t="str">
        <f>IF(Dane!AF106="","",Dane!AF106)</f>
        <v/>
      </c>
      <c r="AG139" s="483" t="str">
        <f>IF(Dane!AG106="","",Dane!AG106)</f>
        <v/>
      </c>
      <c r="AH139" s="483" t="str">
        <f>IF(Dane!AH106="","",Dane!AH106)</f>
        <v/>
      </c>
      <c r="AI139" s="483" t="str">
        <f>IF(Dane!AI106="","",Dane!AI106)</f>
        <v/>
      </c>
      <c r="AJ139" s="483" t="str">
        <f>IF(Dane!AJ106="","",Dane!AJ106)</f>
        <v/>
      </c>
      <c r="AK139" s="195" t="str">
        <f>IF($C139="","",IF(G$79="Faza inwest.",0,IF($E139="","",ROUND(SUM($G139:G139)*$E139,2))))</f>
        <v/>
      </c>
      <c r="AL139" s="195" t="str">
        <f>IF($C139="","",IF(H$79="Faza inwest.",0,IF($E139="","",ROUND(SUM($G139:H139)*$E139,2))))</f>
        <v/>
      </c>
      <c r="AM139" s="195" t="str">
        <f>IF($C139="","",IF(I$79="Faza inwest.",0,IF($E139="","",ROUND(SUM($G139:I139)*$E139,2))))</f>
        <v/>
      </c>
      <c r="AN139" s="195" t="str">
        <f>IF($C139="","",IF(J$79="Faza inwest.",0,IF($E139="","",ROUND(SUM($G139:J139)*$E139,2))))</f>
        <v/>
      </c>
      <c r="AO139" s="195" t="str">
        <f>IF($C139="","",IF(K$79="Faza inwest.",0,IF($E139="","",ROUND(SUM($G139:K139)*$E139,2))))</f>
        <v/>
      </c>
      <c r="AP139" s="195" t="str">
        <f>IF($C139="","",IF(L$79="Faza inwest.",0,IF($E139="","",ROUND(SUM($G139:L139)*$E139,2))))</f>
        <v/>
      </c>
      <c r="AQ139" s="195" t="str">
        <f>IF($C139="","",IF(M$79="Faza inwest.",0,IF($E139="","",ROUND(SUM($G139:M139)*$E139,2))))</f>
        <v/>
      </c>
      <c r="AR139" s="195" t="str">
        <f>IF($C139="","",IF(N$79="Faza inwest.",0,IF($E139="","",ROUND(SUM($G139:N139)*$E139,2))))</f>
        <v/>
      </c>
      <c r="AS139" s="195" t="str">
        <f>IF($C139="","",IF(O$79="Faza inwest.",0,IF($E139="","",ROUND(SUM($G139:O139)*$E139,2))))</f>
        <v/>
      </c>
      <c r="AT139" s="195" t="str">
        <f>IF($C139="","",IF(P$79="Faza inwest.",0,IF($E139="","",ROUND(SUM($G139:P139)*$E139,2))))</f>
        <v/>
      </c>
      <c r="AU139" s="195" t="str">
        <f>IF($C139="","",IF(Q$79="Faza inwest.",0,IF($E139="","",ROUND(SUM($G139:Q139)*$E139,2))))</f>
        <v/>
      </c>
      <c r="AV139" s="195" t="str">
        <f>IF($C139="","",IF(R$79="Faza inwest.",0,IF($E139="","",ROUND(SUM($G139:R139)*$E139,2))))</f>
        <v/>
      </c>
      <c r="AW139" s="195" t="str">
        <f>IF($C139="","",IF(S$79="Faza inwest.",0,IF($E139="","",ROUND(SUM($G139:S139)*$E139,2))))</f>
        <v/>
      </c>
      <c r="AX139" s="195" t="str">
        <f>IF($C139="","",IF(T$79="Faza inwest.",0,IF($E139="","",ROUND(SUM($G139:T139)*$E139,2))))</f>
        <v/>
      </c>
      <c r="AY139" s="195" t="str">
        <f>IF($C139="","",IF(U$79="Faza inwest.",0,IF($E139="","",ROUND(SUM($G139:U139)*$E139,2))))</f>
        <v/>
      </c>
      <c r="AZ139" s="195" t="str">
        <f>IF($C139="","",IF(V$79="Faza inwest.",0,IF($E139="","",ROUND(SUM($G139:V139)*$E139,2))))</f>
        <v/>
      </c>
      <c r="BA139" s="195" t="str">
        <f>IF($C139="","",IF(W$79="Faza inwest.",0,IF($E139="","",ROUND(SUM($G139:W139)*$E139,2))))</f>
        <v/>
      </c>
      <c r="BB139" s="195" t="str">
        <f>IF($C139="","",IF(X$79="Faza inwest.",0,IF($E139="","",ROUND(SUM($G139:X139)*$E139,2))))</f>
        <v/>
      </c>
      <c r="BC139" s="195" t="str">
        <f>IF($C139="","",IF(Y$79="Faza inwest.",0,IF($E139="","",ROUND(SUM($G139:Y139)*$E139,2))))</f>
        <v/>
      </c>
      <c r="BD139" s="195" t="str">
        <f>IF($C139="","",IF(Z$79="Faza inwest.",0,IF($E139="","",ROUND(SUM($G139:Z139)*$E139,2))))</f>
        <v/>
      </c>
      <c r="BE139" s="195" t="str">
        <f>IF($C139="","",IF(AA$79="Faza inwest.",0,IF($E139="","",ROUND(SUM($G139:AA139)*$E139,2))))</f>
        <v/>
      </c>
      <c r="BF139" s="195" t="str">
        <f>IF($C139="","",IF(AB$79="Faza inwest.",0,IF($E139="","",ROUND(SUM($G139:AB139)*$E139,2))))</f>
        <v/>
      </c>
      <c r="BG139" s="195" t="str">
        <f>IF($C139="","",IF(AC$79="Faza inwest.",0,IF($E139="","",ROUND(SUM($G139:AC139)*$E139,2))))</f>
        <v/>
      </c>
      <c r="BH139" s="195" t="str">
        <f>IF($C139="","",IF(AD$79="Faza inwest.",0,IF($E139="","",ROUND(SUM($G139:AD139)*$E139,2))))</f>
        <v/>
      </c>
      <c r="BI139" s="195" t="str">
        <f>IF($C139="","",IF(AE$79="Faza inwest.",0,IF($E139="","",ROUND(SUM($G139:AE139)*$E139,2))))</f>
        <v/>
      </c>
      <c r="BJ139" s="195" t="str">
        <f>IF($C139="","",IF(AF$79="Faza inwest.",0,IF($E139="","",ROUND(SUM($G139:AF139)*$E139,2))))</f>
        <v/>
      </c>
      <c r="BK139" s="195" t="str">
        <f>IF($C139="","",IF(AG$79="Faza inwest.",0,IF($E139="","",ROUND(SUM($G139:AG139)*$E139,2))))</f>
        <v/>
      </c>
      <c r="BL139" s="195" t="str">
        <f>IF($C139="","",IF(AH$79="Faza inwest.",0,IF($E139="","",ROUND(SUM($G139:AH139)*$E139,2))))</f>
        <v/>
      </c>
      <c r="BM139" s="195" t="str">
        <f>IF($C139="","",IF(AI$79="Faza inwest.",0,IF($E139="","",ROUND(SUM($G139:AI139)*$E139,2))))</f>
        <v/>
      </c>
      <c r="BN139" s="195" t="str">
        <f>IF($C139="","",IF(AJ$79="Faza inwest.",0,IF($E139="","",ROUND(SUM($G139:AJ139)*$E139,2))))</f>
        <v/>
      </c>
    </row>
    <row r="140" spans="1:66" s="70" customFormat="1">
      <c r="A140" s="94" t="str">
        <f t="shared" ref="A140" si="86">IF(A90="","",A90)</f>
        <v/>
      </c>
      <c r="B140" s="204" t="str">
        <f t="shared" si="69"/>
        <v/>
      </c>
      <c r="C140" s="205" t="str">
        <f t="shared" si="70"/>
        <v/>
      </c>
      <c r="D140" s="206" t="str">
        <f t="shared" ref="D140:E140" si="87">IF(D90="","",D90)</f>
        <v/>
      </c>
      <c r="E140" s="608" t="str">
        <f t="shared" si="87"/>
        <v/>
      </c>
      <c r="F140" s="207" t="s">
        <v>8</v>
      </c>
      <c r="G140" s="483" t="str">
        <f>IF(Dane!G107="","",Dane!G107)</f>
        <v/>
      </c>
      <c r="H140" s="483" t="str">
        <f>IF(Dane!H107="","",Dane!H107)</f>
        <v/>
      </c>
      <c r="I140" s="483" t="str">
        <f>IF(Dane!I107="","",Dane!I107)</f>
        <v/>
      </c>
      <c r="J140" s="483" t="str">
        <f>IF(Dane!J107="","",Dane!J107)</f>
        <v/>
      </c>
      <c r="K140" s="483" t="str">
        <f>IF(Dane!K107="","",Dane!K107)</f>
        <v/>
      </c>
      <c r="L140" s="483" t="str">
        <f>IF(Dane!L107="","",Dane!L107)</f>
        <v/>
      </c>
      <c r="M140" s="483" t="str">
        <f>IF(Dane!M107="","",Dane!M107)</f>
        <v/>
      </c>
      <c r="N140" s="483" t="str">
        <f>IF(Dane!N107="","",Dane!N107)</f>
        <v/>
      </c>
      <c r="O140" s="483" t="str">
        <f>IF(Dane!O107="","",Dane!O107)</f>
        <v/>
      </c>
      <c r="P140" s="483" t="str">
        <f>IF(Dane!P107="","",Dane!P107)</f>
        <v/>
      </c>
      <c r="Q140" s="483" t="str">
        <f>IF(Dane!Q107="","",Dane!Q107)</f>
        <v/>
      </c>
      <c r="R140" s="483" t="str">
        <f>IF(Dane!R107="","",Dane!R107)</f>
        <v/>
      </c>
      <c r="S140" s="483" t="str">
        <f>IF(Dane!S107="","",Dane!S107)</f>
        <v/>
      </c>
      <c r="T140" s="483" t="str">
        <f>IF(Dane!T107="","",Dane!T107)</f>
        <v/>
      </c>
      <c r="U140" s="483" t="str">
        <f>IF(Dane!U107="","",Dane!U107)</f>
        <v/>
      </c>
      <c r="V140" s="483" t="str">
        <f>IF(Dane!V107="","",Dane!V107)</f>
        <v/>
      </c>
      <c r="W140" s="483" t="str">
        <f>IF(Dane!W107="","",Dane!W107)</f>
        <v/>
      </c>
      <c r="X140" s="483" t="str">
        <f>IF(Dane!X107="","",Dane!X107)</f>
        <v/>
      </c>
      <c r="Y140" s="483" t="str">
        <f>IF(Dane!Y107="","",Dane!Y107)</f>
        <v/>
      </c>
      <c r="Z140" s="483" t="str">
        <f>IF(Dane!Z107="","",Dane!Z107)</f>
        <v/>
      </c>
      <c r="AA140" s="483" t="str">
        <f>IF(Dane!AA107="","",Dane!AA107)</f>
        <v/>
      </c>
      <c r="AB140" s="483" t="str">
        <f>IF(Dane!AB107="","",Dane!AB107)</f>
        <v/>
      </c>
      <c r="AC140" s="483" t="str">
        <f>IF(Dane!AC107="","",Dane!AC107)</f>
        <v/>
      </c>
      <c r="AD140" s="483" t="str">
        <f>IF(Dane!AD107="","",Dane!AD107)</f>
        <v/>
      </c>
      <c r="AE140" s="483" t="str">
        <f>IF(Dane!AE107="","",Dane!AE107)</f>
        <v/>
      </c>
      <c r="AF140" s="483" t="str">
        <f>IF(Dane!AF107="","",Dane!AF107)</f>
        <v/>
      </c>
      <c r="AG140" s="483" t="str">
        <f>IF(Dane!AG107="","",Dane!AG107)</f>
        <v/>
      </c>
      <c r="AH140" s="483" t="str">
        <f>IF(Dane!AH107="","",Dane!AH107)</f>
        <v/>
      </c>
      <c r="AI140" s="483" t="str">
        <f>IF(Dane!AI107="","",Dane!AI107)</f>
        <v/>
      </c>
      <c r="AJ140" s="483" t="str">
        <f>IF(Dane!AJ107="","",Dane!AJ107)</f>
        <v/>
      </c>
      <c r="AK140" s="195" t="str">
        <f>IF($C140="","",IF(G$79="Faza inwest.",0,IF($E140="","",ROUND(SUM($G140:G140)*$E140,2))))</f>
        <v/>
      </c>
      <c r="AL140" s="195" t="str">
        <f>IF($C140="","",IF(H$79="Faza inwest.",0,IF($E140="","",ROUND(SUM($G140:H140)*$E140,2))))</f>
        <v/>
      </c>
      <c r="AM140" s="195" t="str">
        <f>IF($C140="","",IF(I$79="Faza inwest.",0,IF($E140="","",ROUND(SUM($G140:I140)*$E140,2))))</f>
        <v/>
      </c>
      <c r="AN140" s="195" t="str">
        <f>IF($C140="","",IF(J$79="Faza inwest.",0,IF($E140="","",ROUND(SUM($G140:J140)*$E140,2))))</f>
        <v/>
      </c>
      <c r="AO140" s="195" t="str">
        <f>IF($C140="","",IF(K$79="Faza inwest.",0,IF($E140="","",ROUND(SUM($G140:K140)*$E140,2))))</f>
        <v/>
      </c>
      <c r="AP140" s="195" t="str">
        <f>IF($C140="","",IF(L$79="Faza inwest.",0,IF($E140="","",ROUND(SUM($G140:L140)*$E140,2))))</f>
        <v/>
      </c>
      <c r="AQ140" s="195" t="str">
        <f>IF($C140="","",IF(M$79="Faza inwest.",0,IF($E140="","",ROUND(SUM($G140:M140)*$E140,2))))</f>
        <v/>
      </c>
      <c r="AR140" s="195" t="str">
        <f>IF($C140="","",IF(N$79="Faza inwest.",0,IF($E140="","",ROUND(SUM($G140:N140)*$E140,2))))</f>
        <v/>
      </c>
      <c r="AS140" s="195" t="str">
        <f>IF($C140="","",IF(O$79="Faza inwest.",0,IF($E140="","",ROUND(SUM($G140:O140)*$E140,2))))</f>
        <v/>
      </c>
      <c r="AT140" s="195" t="str">
        <f>IF($C140="","",IF(P$79="Faza inwest.",0,IF($E140="","",ROUND(SUM($G140:P140)*$E140,2))))</f>
        <v/>
      </c>
      <c r="AU140" s="195" t="str">
        <f>IF($C140="","",IF(Q$79="Faza inwest.",0,IF($E140="","",ROUND(SUM($G140:Q140)*$E140,2))))</f>
        <v/>
      </c>
      <c r="AV140" s="195" t="str">
        <f>IF($C140="","",IF(R$79="Faza inwest.",0,IF($E140="","",ROUND(SUM($G140:R140)*$E140,2))))</f>
        <v/>
      </c>
      <c r="AW140" s="195" t="str">
        <f>IF($C140="","",IF(S$79="Faza inwest.",0,IF($E140="","",ROUND(SUM($G140:S140)*$E140,2))))</f>
        <v/>
      </c>
      <c r="AX140" s="195" t="str">
        <f>IF($C140="","",IF(T$79="Faza inwest.",0,IF($E140="","",ROUND(SUM($G140:T140)*$E140,2))))</f>
        <v/>
      </c>
      <c r="AY140" s="195" t="str">
        <f>IF($C140="","",IF(U$79="Faza inwest.",0,IF($E140="","",ROUND(SUM($G140:U140)*$E140,2))))</f>
        <v/>
      </c>
      <c r="AZ140" s="195" t="str">
        <f>IF($C140="","",IF(V$79="Faza inwest.",0,IF($E140="","",ROUND(SUM($G140:V140)*$E140,2))))</f>
        <v/>
      </c>
      <c r="BA140" s="195" t="str">
        <f>IF($C140="","",IF(W$79="Faza inwest.",0,IF($E140="","",ROUND(SUM($G140:W140)*$E140,2))))</f>
        <v/>
      </c>
      <c r="BB140" s="195" t="str">
        <f>IF($C140="","",IF(X$79="Faza inwest.",0,IF($E140="","",ROUND(SUM($G140:X140)*$E140,2))))</f>
        <v/>
      </c>
      <c r="BC140" s="195" t="str">
        <f>IF($C140="","",IF(Y$79="Faza inwest.",0,IF($E140="","",ROUND(SUM($G140:Y140)*$E140,2))))</f>
        <v/>
      </c>
      <c r="BD140" s="195" t="str">
        <f>IF($C140="","",IF(Z$79="Faza inwest.",0,IF($E140="","",ROUND(SUM($G140:Z140)*$E140,2))))</f>
        <v/>
      </c>
      <c r="BE140" s="195" t="str">
        <f>IF($C140="","",IF(AA$79="Faza inwest.",0,IF($E140="","",ROUND(SUM($G140:AA140)*$E140,2))))</f>
        <v/>
      </c>
      <c r="BF140" s="195" t="str">
        <f>IF($C140="","",IF(AB$79="Faza inwest.",0,IF($E140="","",ROUND(SUM($G140:AB140)*$E140,2))))</f>
        <v/>
      </c>
      <c r="BG140" s="195" t="str">
        <f>IF($C140="","",IF(AC$79="Faza inwest.",0,IF($E140="","",ROUND(SUM($G140:AC140)*$E140,2))))</f>
        <v/>
      </c>
      <c r="BH140" s="195" t="str">
        <f>IF($C140="","",IF(AD$79="Faza inwest.",0,IF($E140="","",ROUND(SUM($G140:AD140)*$E140,2))))</f>
        <v/>
      </c>
      <c r="BI140" s="195" t="str">
        <f>IF($C140="","",IF(AE$79="Faza inwest.",0,IF($E140="","",ROUND(SUM($G140:AE140)*$E140,2))))</f>
        <v/>
      </c>
      <c r="BJ140" s="195" t="str">
        <f>IF($C140="","",IF(AF$79="Faza inwest.",0,IF($E140="","",ROUND(SUM($G140:AF140)*$E140,2))))</f>
        <v/>
      </c>
      <c r="BK140" s="195" t="str">
        <f>IF($C140="","",IF(AG$79="Faza inwest.",0,IF($E140="","",ROUND(SUM($G140:AG140)*$E140,2))))</f>
        <v/>
      </c>
      <c r="BL140" s="195" t="str">
        <f>IF($C140="","",IF(AH$79="Faza inwest.",0,IF($E140="","",ROUND(SUM($G140:AH140)*$E140,2))))</f>
        <v/>
      </c>
      <c r="BM140" s="195" t="str">
        <f>IF($C140="","",IF(AI$79="Faza inwest.",0,IF($E140="","",ROUND(SUM($G140:AI140)*$E140,2))))</f>
        <v/>
      </c>
      <c r="BN140" s="195" t="str">
        <f>IF($C140="","",IF(AJ$79="Faza inwest.",0,IF($E140="","",ROUND(SUM($G140:AJ140)*$E140,2))))</f>
        <v/>
      </c>
    </row>
    <row r="141" spans="1:66" s="70" customFormat="1">
      <c r="A141" s="94" t="str">
        <f t="shared" ref="A141" si="88">IF(A91="","",A91)</f>
        <v/>
      </c>
      <c r="B141" s="204" t="str">
        <f t="shared" si="69"/>
        <v/>
      </c>
      <c r="C141" s="205" t="str">
        <f t="shared" si="70"/>
        <v/>
      </c>
      <c r="D141" s="206" t="str">
        <f t="shared" ref="D141:E141" si="89">IF(D91="","",D91)</f>
        <v/>
      </c>
      <c r="E141" s="608" t="str">
        <f t="shared" si="89"/>
        <v/>
      </c>
      <c r="F141" s="207" t="s">
        <v>8</v>
      </c>
      <c r="G141" s="483" t="str">
        <f>IF(Dane!G108="","",Dane!G108)</f>
        <v/>
      </c>
      <c r="H141" s="483" t="str">
        <f>IF(Dane!H108="","",Dane!H108)</f>
        <v/>
      </c>
      <c r="I141" s="483" t="str">
        <f>IF(Dane!I108="","",Dane!I108)</f>
        <v/>
      </c>
      <c r="J141" s="483" t="str">
        <f>IF(Dane!J108="","",Dane!J108)</f>
        <v/>
      </c>
      <c r="K141" s="483" t="str">
        <f>IF(Dane!K108="","",Dane!K108)</f>
        <v/>
      </c>
      <c r="L141" s="483" t="str">
        <f>IF(Dane!L108="","",Dane!L108)</f>
        <v/>
      </c>
      <c r="M141" s="483" t="str">
        <f>IF(Dane!M108="","",Dane!M108)</f>
        <v/>
      </c>
      <c r="N141" s="483" t="str">
        <f>IF(Dane!N108="","",Dane!N108)</f>
        <v/>
      </c>
      <c r="O141" s="483" t="str">
        <f>IF(Dane!O108="","",Dane!O108)</f>
        <v/>
      </c>
      <c r="P141" s="483" t="str">
        <f>IF(Dane!P108="","",Dane!P108)</f>
        <v/>
      </c>
      <c r="Q141" s="483" t="str">
        <f>IF(Dane!Q108="","",Dane!Q108)</f>
        <v/>
      </c>
      <c r="R141" s="483" t="str">
        <f>IF(Dane!R108="","",Dane!R108)</f>
        <v/>
      </c>
      <c r="S141" s="483" t="str">
        <f>IF(Dane!S108="","",Dane!S108)</f>
        <v/>
      </c>
      <c r="T141" s="483" t="str">
        <f>IF(Dane!T108="","",Dane!T108)</f>
        <v/>
      </c>
      <c r="U141" s="483" t="str">
        <f>IF(Dane!U108="","",Dane!U108)</f>
        <v/>
      </c>
      <c r="V141" s="483" t="str">
        <f>IF(Dane!V108="","",Dane!V108)</f>
        <v/>
      </c>
      <c r="W141" s="483" t="str">
        <f>IF(Dane!W108="","",Dane!W108)</f>
        <v/>
      </c>
      <c r="X141" s="483" t="str">
        <f>IF(Dane!X108="","",Dane!X108)</f>
        <v/>
      </c>
      <c r="Y141" s="483" t="str">
        <f>IF(Dane!Y108="","",Dane!Y108)</f>
        <v/>
      </c>
      <c r="Z141" s="483" t="str">
        <f>IF(Dane!Z108="","",Dane!Z108)</f>
        <v/>
      </c>
      <c r="AA141" s="483" t="str">
        <f>IF(Dane!AA108="","",Dane!AA108)</f>
        <v/>
      </c>
      <c r="AB141" s="483" t="str">
        <f>IF(Dane!AB108="","",Dane!AB108)</f>
        <v/>
      </c>
      <c r="AC141" s="483" t="str">
        <f>IF(Dane!AC108="","",Dane!AC108)</f>
        <v/>
      </c>
      <c r="AD141" s="483" t="str">
        <f>IF(Dane!AD108="","",Dane!AD108)</f>
        <v/>
      </c>
      <c r="AE141" s="483" t="str">
        <f>IF(Dane!AE108="","",Dane!AE108)</f>
        <v/>
      </c>
      <c r="AF141" s="483" t="str">
        <f>IF(Dane!AF108="","",Dane!AF108)</f>
        <v/>
      </c>
      <c r="AG141" s="483" t="str">
        <f>IF(Dane!AG108="","",Dane!AG108)</f>
        <v/>
      </c>
      <c r="AH141" s="483" t="str">
        <f>IF(Dane!AH108="","",Dane!AH108)</f>
        <v/>
      </c>
      <c r="AI141" s="483" t="str">
        <f>IF(Dane!AI108="","",Dane!AI108)</f>
        <v/>
      </c>
      <c r="AJ141" s="483" t="str">
        <f>IF(Dane!AJ108="","",Dane!AJ108)</f>
        <v/>
      </c>
      <c r="AK141" s="195" t="str">
        <f>IF($C141="","",IF(G$79="Faza inwest.",0,IF($E141="","",ROUND(SUM($G141:G141)*$E141,2))))</f>
        <v/>
      </c>
      <c r="AL141" s="195" t="str">
        <f>IF($C141="","",IF(H$79="Faza inwest.",0,IF($E141="","",ROUND(SUM($G141:H141)*$E141,2))))</f>
        <v/>
      </c>
      <c r="AM141" s="195" t="str">
        <f>IF($C141="","",IF(I$79="Faza inwest.",0,IF($E141="","",ROUND(SUM($G141:I141)*$E141,2))))</f>
        <v/>
      </c>
      <c r="AN141" s="195" t="str">
        <f>IF($C141="","",IF(J$79="Faza inwest.",0,IF($E141="","",ROUND(SUM($G141:J141)*$E141,2))))</f>
        <v/>
      </c>
      <c r="AO141" s="195" t="str">
        <f>IF($C141="","",IF(K$79="Faza inwest.",0,IF($E141="","",ROUND(SUM($G141:K141)*$E141,2))))</f>
        <v/>
      </c>
      <c r="AP141" s="195" t="str">
        <f>IF($C141="","",IF(L$79="Faza inwest.",0,IF($E141="","",ROUND(SUM($G141:L141)*$E141,2))))</f>
        <v/>
      </c>
      <c r="AQ141" s="195" t="str">
        <f>IF($C141="","",IF(M$79="Faza inwest.",0,IF($E141="","",ROUND(SUM($G141:M141)*$E141,2))))</f>
        <v/>
      </c>
      <c r="AR141" s="195" t="str">
        <f>IF($C141="","",IF(N$79="Faza inwest.",0,IF($E141="","",ROUND(SUM($G141:N141)*$E141,2))))</f>
        <v/>
      </c>
      <c r="AS141" s="195" t="str">
        <f>IF($C141="","",IF(O$79="Faza inwest.",0,IF($E141="","",ROUND(SUM($G141:O141)*$E141,2))))</f>
        <v/>
      </c>
      <c r="AT141" s="195" t="str">
        <f>IF($C141="","",IF(P$79="Faza inwest.",0,IF($E141="","",ROUND(SUM($G141:P141)*$E141,2))))</f>
        <v/>
      </c>
      <c r="AU141" s="195" t="str">
        <f>IF($C141="","",IF(Q$79="Faza inwest.",0,IF($E141="","",ROUND(SUM($G141:Q141)*$E141,2))))</f>
        <v/>
      </c>
      <c r="AV141" s="195" t="str">
        <f>IF($C141="","",IF(R$79="Faza inwest.",0,IF($E141="","",ROUND(SUM($G141:R141)*$E141,2))))</f>
        <v/>
      </c>
      <c r="AW141" s="195" t="str">
        <f>IF($C141="","",IF(S$79="Faza inwest.",0,IF($E141="","",ROUND(SUM($G141:S141)*$E141,2))))</f>
        <v/>
      </c>
      <c r="AX141" s="195" t="str">
        <f>IF($C141="","",IF(T$79="Faza inwest.",0,IF($E141="","",ROUND(SUM($G141:T141)*$E141,2))))</f>
        <v/>
      </c>
      <c r="AY141" s="195" t="str">
        <f>IF($C141="","",IF(U$79="Faza inwest.",0,IF($E141="","",ROUND(SUM($G141:U141)*$E141,2))))</f>
        <v/>
      </c>
      <c r="AZ141" s="195" t="str">
        <f>IF($C141="","",IF(V$79="Faza inwest.",0,IF($E141="","",ROUND(SUM($G141:V141)*$E141,2))))</f>
        <v/>
      </c>
      <c r="BA141" s="195" t="str">
        <f>IF($C141="","",IF(W$79="Faza inwest.",0,IF($E141="","",ROUND(SUM($G141:W141)*$E141,2))))</f>
        <v/>
      </c>
      <c r="BB141" s="195" t="str">
        <f>IF($C141="","",IF(X$79="Faza inwest.",0,IF($E141="","",ROUND(SUM($G141:X141)*$E141,2))))</f>
        <v/>
      </c>
      <c r="BC141" s="195" t="str">
        <f>IF($C141="","",IF(Y$79="Faza inwest.",0,IF($E141="","",ROUND(SUM($G141:Y141)*$E141,2))))</f>
        <v/>
      </c>
      <c r="BD141" s="195" t="str">
        <f>IF($C141="","",IF(Z$79="Faza inwest.",0,IF($E141="","",ROUND(SUM($G141:Z141)*$E141,2))))</f>
        <v/>
      </c>
      <c r="BE141" s="195" t="str">
        <f>IF($C141="","",IF(AA$79="Faza inwest.",0,IF($E141="","",ROUND(SUM($G141:AA141)*$E141,2))))</f>
        <v/>
      </c>
      <c r="BF141" s="195" t="str">
        <f>IF($C141="","",IF(AB$79="Faza inwest.",0,IF($E141="","",ROUND(SUM($G141:AB141)*$E141,2))))</f>
        <v/>
      </c>
      <c r="BG141" s="195" t="str">
        <f>IF($C141="","",IF(AC$79="Faza inwest.",0,IF($E141="","",ROUND(SUM($G141:AC141)*$E141,2))))</f>
        <v/>
      </c>
      <c r="BH141" s="195" t="str">
        <f>IF($C141="","",IF(AD$79="Faza inwest.",0,IF($E141="","",ROUND(SUM($G141:AD141)*$E141,2))))</f>
        <v/>
      </c>
      <c r="BI141" s="195" t="str">
        <f>IF($C141="","",IF(AE$79="Faza inwest.",0,IF($E141="","",ROUND(SUM($G141:AE141)*$E141,2))))</f>
        <v/>
      </c>
      <c r="BJ141" s="195" t="str">
        <f>IF($C141="","",IF(AF$79="Faza inwest.",0,IF($E141="","",ROUND(SUM($G141:AF141)*$E141,2))))</f>
        <v/>
      </c>
      <c r="BK141" s="195" t="str">
        <f>IF($C141="","",IF(AG$79="Faza inwest.",0,IF($E141="","",ROUND(SUM($G141:AG141)*$E141,2))))</f>
        <v/>
      </c>
      <c r="BL141" s="195" t="str">
        <f>IF($C141="","",IF(AH$79="Faza inwest.",0,IF($E141="","",ROUND(SUM($G141:AH141)*$E141,2))))</f>
        <v/>
      </c>
      <c r="BM141" s="195" t="str">
        <f>IF($C141="","",IF(AI$79="Faza inwest.",0,IF($E141="","",ROUND(SUM($G141:AI141)*$E141,2))))</f>
        <v/>
      </c>
      <c r="BN141" s="195" t="str">
        <f>IF($C141="","",IF(AJ$79="Faza inwest.",0,IF($E141="","",ROUND(SUM($G141:AJ141)*$E141,2))))</f>
        <v/>
      </c>
    </row>
    <row r="142" spans="1:66" s="70" customFormat="1">
      <c r="A142" s="94" t="str">
        <f t="shared" ref="A142" si="90">IF(A92="","",A92)</f>
        <v/>
      </c>
      <c r="B142" s="204" t="str">
        <f t="shared" si="69"/>
        <v/>
      </c>
      <c r="C142" s="205" t="str">
        <f t="shared" si="70"/>
        <v/>
      </c>
      <c r="D142" s="206" t="str">
        <f t="shared" ref="D142:E142" si="91">IF(D92="","",D92)</f>
        <v/>
      </c>
      <c r="E142" s="608" t="str">
        <f t="shared" si="91"/>
        <v/>
      </c>
      <c r="F142" s="207" t="s">
        <v>8</v>
      </c>
      <c r="G142" s="483" t="str">
        <f>IF(Dane!G109="","",Dane!G109)</f>
        <v/>
      </c>
      <c r="H142" s="483" t="str">
        <f>IF(Dane!H109="","",Dane!H109)</f>
        <v/>
      </c>
      <c r="I142" s="483" t="str">
        <f>IF(Dane!I109="","",Dane!I109)</f>
        <v/>
      </c>
      <c r="J142" s="483" t="str">
        <f>IF(Dane!J109="","",Dane!J109)</f>
        <v/>
      </c>
      <c r="K142" s="483" t="str">
        <f>IF(Dane!K109="","",Dane!K109)</f>
        <v/>
      </c>
      <c r="L142" s="483" t="str">
        <f>IF(Dane!L109="","",Dane!L109)</f>
        <v/>
      </c>
      <c r="M142" s="483" t="str">
        <f>IF(Dane!M109="","",Dane!M109)</f>
        <v/>
      </c>
      <c r="N142" s="483" t="str">
        <f>IF(Dane!N109="","",Dane!N109)</f>
        <v/>
      </c>
      <c r="O142" s="483" t="str">
        <f>IF(Dane!O109="","",Dane!O109)</f>
        <v/>
      </c>
      <c r="P142" s="483" t="str">
        <f>IF(Dane!P109="","",Dane!P109)</f>
        <v/>
      </c>
      <c r="Q142" s="483" t="str">
        <f>IF(Dane!Q109="","",Dane!Q109)</f>
        <v/>
      </c>
      <c r="R142" s="483" t="str">
        <f>IF(Dane!R109="","",Dane!R109)</f>
        <v/>
      </c>
      <c r="S142" s="483" t="str">
        <f>IF(Dane!S109="","",Dane!S109)</f>
        <v/>
      </c>
      <c r="T142" s="483" t="str">
        <f>IF(Dane!T109="","",Dane!T109)</f>
        <v/>
      </c>
      <c r="U142" s="483" t="str">
        <f>IF(Dane!U109="","",Dane!U109)</f>
        <v/>
      </c>
      <c r="V142" s="483" t="str">
        <f>IF(Dane!V109="","",Dane!V109)</f>
        <v/>
      </c>
      <c r="W142" s="483" t="str">
        <f>IF(Dane!W109="","",Dane!W109)</f>
        <v/>
      </c>
      <c r="X142" s="483" t="str">
        <f>IF(Dane!X109="","",Dane!X109)</f>
        <v/>
      </c>
      <c r="Y142" s="483" t="str">
        <f>IF(Dane!Y109="","",Dane!Y109)</f>
        <v/>
      </c>
      <c r="Z142" s="483" t="str">
        <f>IF(Dane!Z109="","",Dane!Z109)</f>
        <v/>
      </c>
      <c r="AA142" s="483" t="str">
        <f>IF(Dane!AA109="","",Dane!AA109)</f>
        <v/>
      </c>
      <c r="AB142" s="483" t="str">
        <f>IF(Dane!AB109="","",Dane!AB109)</f>
        <v/>
      </c>
      <c r="AC142" s="483" t="str">
        <f>IF(Dane!AC109="","",Dane!AC109)</f>
        <v/>
      </c>
      <c r="AD142" s="483" t="str">
        <f>IF(Dane!AD109="","",Dane!AD109)</f>
        <v/>
      </c>
      <c r="AE142" s="483" t="str">
        <f>IF(Dane!AE109="","",Dane!AE109)</f>
        <v/>
      </c>
      <c r="AF142" s="483" t="str">
        <f>IF(Dane!AF109="","",Dane!AF109)</f>
        <v/>
      </c>
      <c r="AG142" s="483" t="str">
        <f>IF(Dane!AG109="","",Dane!AG109)</f>
        <v/>
      </c>
      <c r="AH142" s="483" t="str">
        <f>IF(Dane!AH109="","",Dane!AH109)</f>
        <v/>
      </c>
      <c r="AI142" s="483" t="str">
        <f>IF(Dane!AI109="","",Dane!AI109)</f>
        <v/>
      </c>
      <c r="AJ142" s="483" t="str">
        <f>IF(Dane!AJ109="","",Dane!AJ109)</f>
        <v/>
      </c>
      <c r="AK142" s="195" t="str">
        <f>IF($C142="","",IF(G$79="Faza inwest.",0,IF($E142="","",ROUND(SUM($G142:G142)*$E142,2))))</f>
        <v/>
      </c>
      <c r="AL142" s="195" t="str">
        <f>IF($C142="","",IF(H$79="Faza inwest.",0,IF($E142="","",ROUND(SUM($G142:H142)*$E142,2))))</f>
        <v/>
      </c>
      <c r="AM142" s="195" t="str">
        <f>IF($C142="","",IF(I$79="Faza inwest.",0,IF($E142="","",ROUND(SUM($G142:I142)*$E142,2))))</f>
        <v/>
      </c>
      <c r="AN142" s="195" t="str">
        <f>IF($C142="","",IF(J$79="Faza inwest.",0,IF($E142="","",ROUND(SUM($G142:J142)*$E142,2))))</f>
        <v/>
      </c>
      <c r="AO142" s="195" t="str">
        <f>IF($C142="","",IF(K$79="Faza inwest.",0,IF($E142="","",ROUND(SUM($G142:K142)*$E142,2))))</f>
        <v/>
      </c>
      <c r="AP142" s="195" t="str">
        <f>IF($C142="","",IF(L$79="Faza inwest.",0,IF($E142="","",ROUND(SUM($G142:L142)*$E142,2))))</f>
        <v/>
      </c>
      <c r="AQ142" s="195" t="str">
        <f>IF($C142="","",IF(M$79="Faza inwest.",0,IF($E142="","",ROUND(SUM($G142:M142)*$E142,2))))</f>
        <v/>
      </c>
      <c r="AR142" s="195" t="str">
        <f>IF($C142="","",IF(N$79="Faza inwest.",0,IF($E142="","",ROUND(SUM($G142:N142)*$E142,2))))</f>
        <v/>
      </c>
      <c r="AS142" s="195" t="str">
        <f>IF($C142="","",IF(O$79="Faza inwest.",0,IF($E142="","",ROUND(SUM($G142:O142)*$E142,2))))</f>
        <v/>
      </c>
      <c r="AT142" s="195" t="str">
        <f>IF($C142="","",IF(P$79="Faza inwest.",0,IF($E142="","",ROUND(SUM($G142:P142)*$E142,2))))</f>
        <v/>
      </c>
      <c r="AU142" s="195" t="str">
        <f>IF($C142="","",IF(Q$79="Faza inwest.",0,IF($E142="","",ROUND(SUM($G142:Q142)*$E142,2))))</f>
        <v/>
      </c>
      <c r="AV142" s="195" t="str">
        <f>IF($C142="","",IF(R$79="Faza inwest.",0,IF($E142="","",ROUND(SUM($G142:R142)*$E142,2))))</f>
        <v/>
      </c>
      <c r="AW142" s="195" t="str">
        <f>IF($C142="","",IF(S$79="Faza inwest.",0,IF($E142="","",ROUND(SUM($G142:S142)*$E142,2))))</f>
        <v/>
      </c>
      <c r="AX142" s="195" t="str">
        <f>IF($C142="","",IF(T$79="Faza inwest.",0,IF($E142="","",ROUND(SUM($G142:T142)*$E142,2))))</f>
        <v/>
      </c>
      <c r="AY142" s="195" t="str">
        <f>IF($C142="","",IF(U$79="Faza inwest.",0,IF($E142="","",ROUND(SUM($G142:U142)*$E142,2))))</f>
        <v/>
      </c>
      <c r="AZ142" s="195" t="str">
        <f>IF($C142="","",IF(V$79="Faza inwest.",0,IF($E142="","",ROUND(SUM($G142:V142)*$E142,2))))</f>
        <v/>
      </c>
      <c r="BA142" s="195" t="str">
        <f>IF($C142="","",IF(W$79="Faza inwest.",0,IF($E142="","",ROUND(SUM($G142:W142)*$E142,2))))</f>
        <v/>
      </c>
      <c r="BB142" s="195" t="str">
        <f>IF($C142="","",IF(X$79="Faza inwest.",0,IF($E142="","",ROUND(SUM($G142:X142)*$E142,2))))</f>
        <v/>
      </c>
      <c r="BC142" s="195" t="str">
        <f>IF($C142="","",IF(Y$79="Faza inwest.",0,IF($E142="","",ROUND(SUM($G142:Y142)*$E142,2))))</f>
        <v/>
      </c>
      <c r="BD142" s="195" t="str">
        <f>IF($C142="","",IF(Z$79="Faza inwest.",0,IF($E142="","",ROUND(SUM($G142:Z142)*$E142,2))))</f>
        <v/>
      </c>
      <c r="BE142" s="195" t="str">
        <f>IF($C142="","",IF(AA$79="Faza inwest.",0,IF($E142="","",ROUND(SUM($G142:AA142)*$E142,2))))</f>
        <v/>
      </c>
      <c r="BF142" s="195" t="str">
        <f>IF($C142="","",IF(AB$79="Faza inwest.",0,IF($E142="","",ROUND(SUM($G142:AB142)*$E142,2))))</f>
        <v/>
      </c>
      <c r="BG142" s="195" t="str">
        <f>IF($C142="","",IF(AC$79="Faza inwest.",0,IF($E142="","",ROUND(SUM($G142:AC142)*$E142,2))))</f>
        <v/>
      </c>
      <c r="BH142" s="195" t="str">
        <f>IF($C142="","",IF(AD$79="Faza inwest.",0,IF($E142="","",ROUND(SUM($G142:AD142)*$E142,2))))</f>
        <v/>
      </c>
      <c r="BI142" s="195" t="str">
        <f>IF($C142="","",IF(AE$79="Faza inwest.",0,IF($E142="","",ROUND(SUM($G142:AE142)*$E142,2))))</f>
        <v/>
      </c>
      <c r="BJ142" s="195" t="str">
        <f>IF($C142="","",IF(AF$79="Faza inwest.",0,IF($E142="","",ROUND(SUM($G142:AF142)*$E142,2))))</f>
        <v/>
      </c>
      <c r="BK142" s="195" t="str">
        <f>IF($C142="","",IF(AG$79="Faza inwest.",0,IF($E142="","",ROUND(SUM($G142:AG142)*$E142,2))))</f>
        <v/>
      </c>
      <c r="BL142" s="195" t="str">
        <f>IF($C142="","",IF(AH$79="Faza inwest.",0,IF($E142="","",ROUND(SUM($G142:AH142)*$E142,2))))</f>
        <v/>
      </c>
      <c r="BM142" s="195" t="str">
        <f>IF($C142="","",IF(AI$79="Faza inwest.",0,IF($E142="","",ROUND(SUM($G142:AI142)*$E142,2))))</f>
        <v/>
      </c>
      <c r="BN142" s="195" t="str">
        <f>IF($C142="","",IF(AJ$79="Faza inwest.",0,IF($E142="","",ROUND(SUM($G142:AJ142)*$E142,2))))</f>
        <v/>
      </c>
    </row>
    <row r="143" spans="1:66" s="70" customFormat="1">
      <c r="A143" s="94" t="str">
        <f t="shared" ref="A143" si="92">IF(A93="","",A93)</f>
        <v/>
      </c>
      <c r="B143" s="204" t="str">
        <f t="shared" si="69"/>
        <v/>
      </c>
      <c r="C143" s="205" t="str">
        <f t="shared" si="70"/>
        <v/>
      </c>
      <c r="D143" s="206" t="str">
        <f t="shared" ref="D143:E143" si="93">IF(D93="","",D93)</f>
        <v/>
      </c>
      <c r="E143" s="608" t="str">
        <f t="shared" si="93"/>
        <v/>
      </c>
      <c r="F143" s="207" t="s">
        <v>8</v>
      </c>
      <c r="G143" s="483" t="str">
        <f>IF(Dane!G110="","",Dane!G110)</f>
        <v/>
      </c>
      <c r="H143" s="483" t="str">
        <f>IF(Dane!H110="","",Dane!H110)</f>
        <v/>
      </c>
      <c r="I143" s="483" t="str">
        <f>IF(Dane!I110="","",Dane!I110)</f>
        <v/>
      </c>
      <c r="J143" s="483" t="str">
        <f>IF(Dane!J110="","",Dane!J110)</f>
        <v/>
      </c>
      <c r="K143" s="483" t="str">
        <f>IF(Dane!K110="","",Dane!K110)</f>
        <v/>
      </c>
      <c r="L143" s="483" t="str">
        <f>IF(Dane!L110="","",Dane!L110)</f>
        <v/>
      </c>
      <c r="M143" s="483" t="str">
        <f>IF(Dane!M110="","",Dane!M110)</f>
        <v/>
      </c>
      <c r="N143" s="483" t="str">
        <f>IF(Dane!N110="","",Dane!N110)</f>
        <v/>
      </c>
      <c r="O143" s="483" t="str">
        <f>IF(Dane!O110="","",Dane!O110)</f>
        <v/>
      </c>
      <c r="P143" s="483" t="str">
        <f>IF(Dane!P110="","",Dane!P110)</f>
        <v/>
      </c>
      <c r="Q143" s="483" t="str">
        <f>IF(Dane!Q110="","",Dane!Q110)</f>
        <v/>
      </c>
      <c r="R143" s="483" t="str">
        <f>IF(Dane!R110="","",Dane!R110)</f>
        <v/>
      </c>
      <c r="S143" s="483" t="str">
        <f>IF(Dane!S110="","",Dane!S110)</f>
        <v/>
      </c>
      <c r="T143" s="483" t="str">
        <f>IF(Dane!T110="","",Dane!T110)</f>
        <v/>
      </c>
      <c r="U143" s="483" t="str">
        <f>IF(Dane!U110="","",Dane!U110)</f>
        <v/>
      </c>
      <c r="V143" s="483" t="str">
        <f>IF(Dane!V110="","",Dane!V110)</f>
        <v/>
      </c>
      <c r="W143" s="483" t="str">
        <f>IF(Dane!W110="","",Dane!W110)</f>
        <v/>
      </c>
      <c r="X143" s="483" t="str">
        <f>IF(Dane!X110="","",Dane!X110)</f>
        <v/>
      </c>
      <c r="Y143" s="483" t="str">
        <f>IF(Dane!Y110="","",Dane!Y110)</f>
        <v/>
      </c>
      <c r="Z143" s="483" t="str">
        <f>IF(Dane!Z110="","",Dane!Z110)</f>
        <v/>
      </c>
      <c r="AA143" s="483" t="str">
        <f>IF(Dane!AA110="","",Dane!AA110)</f>
        <v/>
      </c>
      <c r="AB143" s="483" t="str">
        <f>IF(Dane!AB110="","",Dane!AB110)</f>
        <v/>
      </c>
      <c r="AC143" s="483" t="str">
        <f>IF(Dane!AC110="","",Dane!AC110)</f>
        <v/>
      </c>
      <c r="AD143" s="483" t="str">
        <f>IF(Dane!AD110="","",Dane!AD110)</f>
        <v/>
      </c>
      <c r="AE143" s="483" t="str">
        <f>IF(Dane!AE110="","",Dane!AE110)</f>
        <v/>
      </c>
      <c r="AF143" s="483" t="str">
        <f>IF(Dane!AF110="","",Dane!AF110)</f>
        <v/>
      </c>
      <c r="AG143" s="483" t="str">
        <f>IF(Dane!AG110="","",Dane!AG110)</f>
        <v/>
      </c>
      <c r="AH143" s="483" t="str">
        <f>IF(Dane!AH110="","",Dane!AH110)</f>
        <v/>
      </c>
      <c r="AI143" s="483" t="str">
        <f>IF(Dane!AI110="","",Dane!AI110)</f>
        <v/>
      </c>
      <c r="AJ143" s="483" t="str">
        <f>IF(Dane!AJ110="","",Dane!AJ110)</f>
        <v/>
      </c>
      <c r="AK143" s="195" t="str">
        <f>IF($C143="","",IF(G$79="Faza inwest.",0,IF($E143="","",ROUND(SUM($G143:G143)*$E143,2))))</f>
        <v/>
      </c>
      <c r="AL143" s="195" t="str">
        <f>IF($C143="","",IF(H$79="Faza inwest.",0,IF($E143="","",ROUND(SUM($G143:H143)*$E143,2))))</f>
        <v/>
      </c>
      <c r="AM143" s="195" t="str">
        <f>IF($C143="","",IF(I$79="Faza inwest.",0,IF($E143="","",ROUND(SUM($G143:I143)*$E143,2))))</f>
        <v/>
      </c>
      <c r="AN143" s="195" t="str">
        <f>IF($C143="","",IF(J$79="Faza inwest.",0,IF($E143="","",ROUND(SUM($G143:J143)*$E143,2))))</f>
        <v/>
      </c>
      <c r="AO143" s="195" t="str">
        <f>IF($C143="","",IF(K$79="Faza inwest.",0,IF($E143="","",ROUND(SUM($G143:K143)*$E143,2))))</f>
        <v/>
      </c>
      <c r="AP143" s="195" t="str">
        <f>IF($C143="","",IF(L$79="Faza inwest.",0,IF($E143="","",ROUND(SUM($G143:L143)*$E143,2))))</f>
        <v/>
      </c>
      <c r="AQ143" s="195" t="str">
        <f>IF($C143="","",IF(M$79="Faza inwest.",0,IF($E143="","",ROUND(SUM($G143:M143)*$E143,2))))</f>
        <v/>
      </c>
      <c r="AR143" s="195" t="str">
        <f>IF($C143="","",IF(N$79="Faza inwest.",0,IF($E143="","",ROUND(SUM($G143:N143)*$E143,2))))</f>
        <v/>
      </c>
      <c r="AS143" s="195" t="str">
        <f>IF($C143="","",IF(O$79="Faza inwest.",0,IF($E143="","",ROUND(SUM($G143:O143)*$E143,2))))</f>
        <v/>
      </c>
      <c r="AT143" s="195" t="str">
        <f>IF($C143="","",IF(P$79="Faza inwest.",0,IF($E143="","",ROUND(SUM($G143:P143)*$E143,2))))</f>
        <v/>
      </c>
      <c r="AU143" s="195" t="str">
        <f>IF($C143="","",IF(Q$79="Faza inwest.",0,IF($E143="","",ROUND(SUM($G143:Q143)*$E143,2))))</f>
        <v/>
      </c>
      <c r="AV143" s="195" t="str">
        <f>IF($C143="","",IF(R$79="Faza inwest.",0,IF($E143="","",ROUND(SUM($G143:R143)*$E143,2))))</f>
        <v/>
      </c>
      <c r="AW143" s="195" t="str">
        <f>IF($C143="","",IF(S$79="Faza inwest.",0,IF($E143="","",ROUND(SUM($G143:S143)*$E143,2))))</f>
        <v/>
      </c>
      <c r="AX143" s="195" t="str">
        <f>IF($C143="","",IF(T$79="Faza inwest.",0,IF($E143="","",ROUND(SUM($G143:T143)*$E143,2))))</f>
        <v/>
      </c>
      <c r="AY143" s="195" t="str">
        <f>IF($C143="","",IF(U$79="Faza inwest.",0,IF($E143="","",ROUND(SUM($G143:U143)*$E143,2))))</f>
        <v/>
      </c>
      <c r="AZ143" s="195" t="str">
        <f>IF($C143="","",IF(V$79="Faza inwest.",0,IF($E143="","",ROUND(SUM($G143:V143)*$E143,2))))</f>
        <v/>
      </c>
      <c r="BA143" s="195" t="str">
        <f>IF($C143="","",IF(W$79="Faza inwest.",0,IF($E143="","",ROUND(SUM($G143:W143)*$E143,2))))</f>
        <v/>
      </c>
      <c r="BB143" s="195" t="str">
        <f>IF($C143="","",IF(X$79="Faza inwest.",0,IF($E143="","",ROUND(SUM($G143:X143)*$E143,2))))</f>
        <v/>
      </c>
      <c r="BC143" s="195" t="str">
        <f>IF($C143="","",IF(Y$79="Faza inwest.",0,IF($E143="","",ROUND(SUM($G143:Y143)*$E143,2))))</f>
        <v/>
      </c>
      <c r="BD143" s="195" t="str">
        <f>IF($C143="","",IF(Z$79="Faza inwest.",0,IF($E143="","",ROUND(SUM($G143:Z143)*$E143,2))))</f>
        <v/>
      </c>
      <c r="BE143" s="195" t="str">
        <f>IF($C143="","",IF(AA$79="Faza inwest.",0,IF($E143="","",ROUND(SUM($G143:AA143)*$E143,2))))</f>
        <v/>
      </c>
      <c r="BF143" s="195" t="str">
        <f>IF($C143="","",IF(AB$79="Faza inwest.",0,IF($E143="","",ROUND(SUM($G143:AB143)*$E143,2))))</f>
        <v/>
      </c>
      <c r="BG143" s="195" t="str">
        <f>IF($C143="","",IF(AC$79="Faza inwest.",0,IF($E143="","",ROUND(SUM($G143:AC143)*$E143,2))))</f>
        <v/>
      </c>
      <c r="BH143" s="195" t="str">
        <f>IF($C143="","",IF(AD$79="Faza inwest.",0,IF($E143="","",ROUND(SUM($G143:AD143)*$E143,2))))</f>
        <v/>
      </c>
      <c r="BI143" s="195" t="str">
        <f>IF($C143="","",IF(AE$79="Faza inwest.",0,IF($E143="","",ROUND(SUM($G143:AE143)*$E143,2))))</f>
        <v/>
      </c>
      <c r="BJ143" s="195" t="str">
        <f>IF($C143="","",IF(AF$79="Faza inwest.",0,IF($E143="","",ROUND(SUM($G143:AF143)*$E143,2))))</f>
        <v/>
      </c>
      <c r="BK143" s="195" t="str">
        <f>IF($C143="","",IF(AG$79="Faza inwest.",0,IF($E143="","",ROUND(SUM($G143:AG143)*$E143,2))))</f>
        <v/>
      </c>
      <c r="BL143" s="195" t="str">
        <f>IF($C143="","",IF(AH$79="Faza inwest.",0,IF($E143="","",ROUND(SUM($G143:AH143)*$E143,2))))</f>
        <v/>
      </c>
      <c r="BM143" s="195" t="str">
        <f>IF($C143="","",IF(AI$79="Faza inwest.",0,IF($E143="","",ROUND(SUM($G143:AI143)*$E143,2))))</f>
        <v/>
      </c>
      <c r="BN143" s="195" t="str">
        <f>IF($C143="","",IF(AJ$79="Faza inwest.",0,IF($E143="","",ROUND(SUM($G143:AJ143)*$E143,2))))</f>
        <v/>
      </c>
    </row>
    <row r="144" spans="1:66" s="70" customFormat="1">
      <c r="A144" s="94" t="str">
        <f t="shared" ref="A144" si="94">IF(A94="","",A94)</f>
        <v/>
      </c>
      <c r="B144" s="204" t="str">
        <f t="shared" si="69"/>
        <v/>
      </c>
      <c r="C144" s="205" t="str">
        <f t="shared" si="70"/>
        <v/>
      </c>
      <c r="D144" s="206" t="str">
        <f t="shared" ref="D144:E144" si="95">IF(D94="","",D94)</f>
        <v/>
      </c>
      <c r="E144" s="608" t="str">
        <f t="shared" si="95"/>
        <v/>
      </c>
      <c r="F144" s="207" t="s">
        <v>8</v>
      </c>
      <c r="G144" s="483" t="str">
        <f>IF(Dane!G111="","",Dane!G111)</f>
        <v/>
      </c>
      <c r="H144" s="483" t="str">
        <f>IF(Dane!H111="","",Dane!H111)</f>
        <v/>
      </c>
      <c r="I144" s="483" t="str">
        <f>IF(Dane!I111="","",Dane!I111)</f>
        <v/>
      </c>
      <c r="J144" s="483" t="str">
        <f>IF(Dane!J111="","",Dane!J111)</f>
        <v/>
      </c>
      <c r="K144" s="483" t="str">
        <f>IF(Dane!K111="","",Dane!K111)</f>
        <v/>
      </c>
      <c r="L144" s="483" t="str">
        <f>IF(Dane!L111="","",Dane!L111)</f>
        <v/>
      </c>
      <c r="M144" s="483" t="str">
        <f>IF(Dane!M111="","",Dane!M111)</f>
        <v/>
      </c>
      <c r="N144" s="483" t="str">
        <f>IF(Dane!N111="","",Dane!N111)</f>
        <v/>
      </c>
      <c r="O144" s="483" t="str">
        <f>IF(Dane!O111="","",Dane!O111)</f>
        <v/>
      </c>
      <c r="P144" s="483" t="str">
        <f>IF(Dane!P111="","",Dane!P111)</f>
        <v/>
      </c>
      <c r="Q144" s="483" t="str">
        <f>IF(Dane!Q111="","",Dane!Q111)</f>
        <v/>
      </c>
      <c r="R144" s="483" t="str">
        <f>IF(Dane!R111="","",Dane!R111)</f>
        <v/>
      </c>
      <c r="S144" s="483" t="str">
        <f>IF(Dane!S111="","",Dane!S111)</f>
        <v/>
      </c>
      <c r="T144" s="483" t="str">
        <f>IF(Dane!T111="","",Dane!T111)</f>
        <v/>
      </c>
      <c r="U144" s="483" t="str">
        <f>IF(Dane!U111="","",Dane!U111)</f>
        <v/>
      </c>
      <c r="V144" s="483" t="str">
        <f>IF(Dane!V111="","",Dane!V111)</f>
        <v/>
      </c>
      <c r="W144" s="483" t="str">
        <f>IF(Dane!W111="","",Dane!W111)</f>
        <v/>
      </c>
      <c r="X144" s="483" t="str">
        <f>IF(Dane!X111="","",Dane!X111)</f>
        <v/>
      </c>
      <c r="Y144" s="483" t="str">
        <f>IF(Dane!Y111="","",Dane!Y111)</f>
        <v/>
      </c>
      <c r="Z144" s="483" t="str">
        <f>IF(Dane!Z111="","",Dane!Z111)</f>
        <v/>
      </c>
      <c r="AA144" s="483" t="str">
        <f>IF(Dane!AA111="","",Dane!AA111)</f>
        <v/>
      </c>
      <c r="AB144" s="483" t="str">
        <f>IF(Dane!AB111="","",Dane!AB111)</f>
        <v/>
      </c>
      <c r="AC144" s="483" t="str">
        <f>IF(Dane!AC111="","",Dane!AC111)</f>
        <v/>
      </c>
      <c r="AD144" s="483" t="str">
        <f>IF(Dane!AD111="","",Dane!AD111)</f>
        <v/>
      </c>
      <c r="AE144" s="483" t="str">
        <f>IF(Dane!AE111="","",Dane!AE111)</f>
        <v/>
      </c>
      <c r="AF144" s="483" t="str">
        <f>IF(Dane!AF111="","",Dane!AF111)</f>
        <v/>
      </c>
      <c r="AG144" s="483" t="str">
        <f>IF(Dane!AG111="","",Dane!AG111)</f>
        <v/>
      </c>
      <c r="AH144" s="483" t="str">
        <f>IF(Dane!AH111="","",Dane!AH111)</f>
        <v/>
      </c>
      <c r="AI144" s="483" t="str">
        <f>IF(Dane!AI111="","",Dane!AI111)</f>
        <v/>
      </c>
      <c r="AJ144" s="483" t="str">
        <f>IF(Dane!AJ111="","",Dane!AJ111)</f>
        <v/>
      </c>
      <c r="AK144" s="195" t="str">
        <f>IF($C144="","",IF(G$79="Faza inwest.",0,IF($E144="","",ROUND(SUM($G144:G144)*$E144,2))))</f>
        <v/>
      </c>
      <c r="AL144" s="195" t="str">
        <f>IF($C144="","",IF(H$79="Faza inwest.",0,IF($E144="","",ROUND(SUM($G144:H144)*$E144,2))))</f>
        <v/>
      </c>
      <c r="AM144" s="195" t="str">
        <f>IF($C144="","",IF(I$79="Faza inwest.",0,IF($E144="","",ROUND(SUM($G144:I144)*$E144,2))))</f>
        <v/>
      </c>
      <c r="AN144" s="195" t="str">
        <f>IF($C144="","",IF(J$79="Faza inwest.",0,IF($E144="","",ROUND(SUM($G144:J144)*$E144,2))))</f>
        <v/>
      </c>
      <c r="AO144" s="195" t="str">
        <f>IF($C144="","",IF(K$79="Faza inwest.",0,IF($E144="","",ROUND(SUM($G144:K144)*$E144,2))))</f>
        <v/>
      </c>
      <c r="AP144" s="195" t="str">
        <f>IF($C144="","",IF(L$79="Faza inwest.",0,IF($E144="","",ROUND(SUM($G144:L144)*$E144,2))))</f>
        <v/>
      </c>
      <c r="AQ144" s="195" t="str">
        <f>IF($C144="","",IF(M$79="Faza inwest.",0,IF($E144="","",ROUND(SUM($G144:M144)*$E144,2))))</f>
        <v/>
      </c>
      <c r="AR144" s="195" t="str">
        <f>IF($C144="","",IF(N$79="Faza inwest.",0,IF($E144="","",ROUND(SUM($G144:N144)*$E144,2))))</f>
        <v/>
      </c>
      <c r="AS144" s="195" t="str">
        <f>IF($C144="","",IF(O$79="Faza inwest.",0,IF($E144="","",ROUND(SUM($G144:O144)*$E144,2))))</f>
        <v/>
      </c>
      <c r="AT144" s="195" t="str">
        <f>IF($C144="","",IF(P$79="Faza inwest.",0,IF($E144="","",ROUND(SUM($G144:P144)*$E144,2))))</f>
        <v/>
      </c>
      <c r="AU144" s="195" t="str">
        <f>IF($C144="","",IF(Q$79="Faza inwest.",0,IF($E144="","",ROUND(SUM($G144:Q144)*$E144,2))))</f>
        <v/>
      </c>
      <c r="AV144" s="195" t="str">
        <f>IF($C144="","",IF(R$79="Faza inwest.",0,IF($E144="","",ROUND(SUM($G144:R144)*$E144,2))))</f>
        <v/>
      </c>
      <c r="AW144" s="195" t="str">
        <f>IF($C144="","",IF(S$79="Faza inwest.",0,IF($E144="","",ROUND(SUM($G144:S144)*$E144,2))))</f>
        <v/>
      </c>
      <c r="AX144" s="195" t="str">
        <f>IF($C144="","",IF(T$79="Faza inwest.",0,IF($E144="","",ROUND(SUM($G144:T144)*$E144,2))))</f>
        <v/>
      </c>
      <c r="AY144" s="195" t="str">
        <f>IF($C144="","",IF(U$79="Faza inwest.",0,IF($E144="","",ROUND(SUM($G144:U144)*$E144,2))))</f>
        <v/>
      </c>
      <c r="AZ144" s="195" t="str">
        <f>IF($C144="","",IF(V$79="Faza inwest.",0,IF($E144="","",ROUND(SUM($G144:V144)*$E144,2))))</f>
        <v/>
      </c>
      <c r="BA144" s="195" t="str">
        <f>IF($C144="","",IF(W$79="Faza inwest.",0,IF($E144="","",ROUND(SUM($G144:W144)*$E144,2))))</f>
        <v/>
      </c>
      <c r="BB144" s="195" t="str">
        <f>IF($C144="","",IF(X$79="Faza inwest.",0,IF($E144="","",ROUND(SUM($G144:X144)*$E144,2))))</f>
        <v/>
      </c>
      <c r="BC144" s="195" t="str">
        <f>IF($C144="","",IF(Y$79="Faza inwest.",0,IF($E144="","",ROUND(SUM($G144:Y144)*$E144,2))))</f>
        <v/>
      </c>
      <c r="BD144" s="195" t="str">
        <f>IF($C144="","",IF(Z$79="Faza inwest.",0,IF($E144="","",ROUND(SUM($G144:Z144)*$E144,2))))</f>
        <v/>
      </c>
      <c r="BE144" s="195" t="str">
        <f>IF($C144="","",IF(AA$79="Faza inwest.",0,IF($E144="","",ROUND(SUM($G144:AA144)*$E144,2))))</f>
        <v/>
      </c>
      <c r="BF144" s="195" t="str">
        <f>IF($C144="","",IF(AB$79="Faza inwest.",0,IF($E144="","",ROUND(SUM($G144:AB144)*$E144,2))))</f>
        <v/>
      </c>
      <c r="BG144" s="195" t="str">
        <f>IF($C144="","",IF(AC$79="Faza inwest.",0,IF($E144="","",ROUND(SUM($G144:AC144)*$E144,2))))</f>
        <v/>
      </c>
      <c r="BH144" s="195" t="str">
        <f>IF($C144="","",IF(AD$79="Faza inwest.",0,IF($E144="","",ROUND(SUM($G144:AD144)*$E144,2))))</f>
        <v/>
      </c>
      <c r="BI144" s="195" t="str">
        <f>IF($C144="","",IF(AE$79="Faza inwest.",0,IF($E144="","",ROUND(SUM($G144:AE144)*$E144,2))))</f>
        <v/>
      </c>
      <c r="BJ144" s="195" t="str">
        <f>IF($C144="","",IF(AF$79="Faza inwest.",0,IF($E144="","",ROUND(SUM($G144:AF144)*$E144,2))))</f>
        <v/>
      </c>
      <c r="BK144" s="195" t="str">
        <f>IF($C144="","",IF(AG$79="Faza inwest.",0,IF($E144="","",ROUND(SUM($G144:AG144)*$E144,2))))</f>
        <v/>
      </c>
      <c r="BL144" s="195" t="str">
        <f>IF($C144="","",IF(AH$79="Faza inwest.",0,IF($E144="","",ROUND(SUM($G144:AH144)*$E144,2))))</f>
        <v/>
      </c>
      <c r="BM144" s="195" t="str">
        <f>IF($C144="","",IF(AI$79="Faza inwest.",0,IF($E144="","",ROUND(SUM($G144:AI144)*$E144,2))))</f>
        <v/>
      </c>
      <c r="BN144" s="195" t="str">
        <f>IF($C144="","",IF(AJ$79="Faza inwest.",0,IF($E144="","",ROUND(SUM($G144:AJ144)*$E144,2))))</f>
        <v/>
      </c>
    </row>
    <row r="145" spans="1:66" s="70" customFormat="1">
      <c r="A145" s="94" t="str">
        <f t="shared" ref="A145" si="96">IF(A95="","",A95)</f>
        <v/>
      </c>
      <c r="B145" s="204" t="str">
        <f t="shared" si="69"/>
        <v/>
      </c>
      <c r="C145" s="205" t="str">
        <f t="shared" si="70"/>
        <v/>
      </c>
      <c r="D145" s="206" t="str">
        <f t="shared" ref="D145:E145" si="97">IF(D95="","",D95)</f>
        <v/>
      </c>
      <c r="E145" s="608" t="str">
        <f t="shared" si="97"/>
        <v/>
      </c>
      <c r="F145" s="207" t="s">
        <v>8</v>
      </c>
      <c r="G145" s="483" t="str">
        <f>IF(Dane!G112="","",Dane!G112)</f>
        <v/>
      </c>
      <c r="H145" s="483" t="str">
        <f>IF(Dane!H112="","",Dane!H112)</f>
        <v/>
      </c>
      <c r="I145" s="483" t="str">
        <f>IF(Dane!I112="","",Dane!I112)</f>
        <v/>
      </c>
      <c r="J145" s="483" t="str">
        <f>IF(Dane!J112="","",Dane!J112)</f>
        <v/>
      </c>
      <c r="K145" s="483" t="str">
        <f>IF(Dane!K112="","",Dane!K112)</f>
        <v/>
      </c>
      <c r="L145" s="483" t="str">
        <f>IF(Dane!L112="","",Dane!L112)</f>
        <v/>
      </c>
      <c r="M145" s="483" t="str">
        <f>IF(Dane!M112="","",Dane!M112)</f>
        <v/>
      </c>
      <c r="N145" s="483" t="str">
        <f>IF(Dane!N112="","",Dane!N112)</f>
        <v/>
      </c>
      <c r="O145" s="483" t="str">
        <f>IF(Dane!O112="","",Dane!O112)</f>
        <v/>
      </c>
      <c r="P145" s="483" t="str">
        <f>IF(Dane!P112="","",Dane!P112)</f>
        <v/>
      </c>
      <c r="Q145" s="483" t="str">
        <f>IF(Dane!Q112="","",Dane!Q112)</f>
        <v/>
      </c>
      <c r="R145" s="483" t="str">
        <f>IF(Dane!R112="","",Dane!R112)</f>
        <v/>
      </c>
      <c r="S145" s="483" t="str">
        <f>IF(Dane!S112="","",Dane!S112)</f>
        <v/>
      </c>
      <c r="T145" s="483" t="str">
        <f>IF(Dane!T112="","",Dane!T112)</f>
        <v/>
      </c>
      <c r="U145" s="483" t="str">
        <f>IF(Dane!U112="","",Dane!U112)</f>
        <v/>
      </c>
      <c r="V145" s="483" t="str">
        <f>IF(Dane!V112="","",Dane!V112)</f>
        <v/>
      </c>
      <c r="W145" s="483" t="str">
        <f>IF(Dane!W112="","",Dane!W112)</f>
        <v/>
      </c>
      <c r="X145" s="483" t="str">
        <f>IF(Dane!X112="","",Dane!X112)</f>
        <v/>
      </c>
      <c r="Y145" s="483" t="str">
        <f>IF(Dane!Y112="","",Dane!Y112)</f>
        <v/>
      </c>
      <c r="Z145" s="483" t="str">
        <f>IF(Dane!Z112="","",Dane!Z112)</f>
        <v/>
      </c>
      <c r="AA145" s="483" t="str">
        <f>IF(Dane!AA112="","",Dane!AA112)</f>
        <v/>
      </c>
      <c r="AB145" s="483" t="str">
        <f>IF(Dane!AB112="","",Dane!AB112)</f>
        <v/>
      </c>
      <c r="AC145" s="483" t="str">
        <f>IF(Dane!AC112="","",Dane!AC112)</f>
        <v/>
      </c>
      <c r="AD145" s="483" t="str">
        <f>IF(Dane!AD112="","",Dane!AD112)</f>
        <v/>
      </c>
      <c r="AE145" s="483" t="str">
        <f>IF(Dane!AE112="","",Dane!AE112)</f>
        <v/>
      </c>
      <c r="AF145" s="483" t="str">
        <f>IF(Dane!AF112="","",Dane!AF112)</f>
        <v/>
      </c>
      <c r="AG145" s="483" t="str">
        <f>IF(Dane!AG112="","",Dane!AG112)</f>
        <v/>
      </c>
      <c r="AH145" s="483" t="str">
        <f>IF(Dane!AH112="","",Dane!AH112)</f>
        <v/>
      </c>
      <c r="AI145" s="483" t="str">
        <f>IF(Dane!AI112="","",Dane!AI112)</f>
        <v/>
      </c>
      <c r="AJ145" s="483" t="str">
        <f>IF(Dane!AJ112="","",Dane!AJ112)</f>
        <v/>
      </c>
      <c r="AK145" s="195" t="str">
        <f>IF($C145="","",IF(G$79="Faza inwest.",0,IF($E145="","",ROUND(SUM($G145:G145)*$E145,2))))</f>
        <v/>
      </c>
      <c r="AL145" s="195" t="str">
        <f>IF($C145="","",IF(H$79="Faza inwest.",0,IF($E145="","",ROUND(SUM($G145:H145)*$E145,2))))</f>
        <v/>
      </c>
      <c r="AM145" s="195" t="str">
        <f>IF($C145="","",IF(I$79="Faza inwest.",0,IF($E145="","",ROUND(SUM($G145:I145)*$E145,2))))</f>
        <v/>
      </c>
      <c r="AN145" s="195" t="str">
        <f>IF($C145="","",IF(J$79="Faza inwest.",0,IF($E145="","",ROUND(SUM($G145:J145)*$E145,2))))</f>
        <v/>
      </c>
      <c r="AO145" s="195" t="str">
        <f>IF($C145="","",IF(K$79="Faza inwest.",0,IF($E145="","",ROUND(SUM($G145:K145)*$E145,2))))</f>
        <v/>
      </c>
      <c r="AP145" s="195" t="str">
        <f>IF($C145="","",IF(L$79="Faza inwest.",0,IF($E145="","",ROUND(SUM($G145:L145)*$E145,2))))</f>
        <v/>
      </c>
      <c r="AQ145" s="195" t="str">
        <f>IF($C145="","",IF(M$79="Faza inwest.",0,IF($E145="","",ROUND(SUM($G145:M145)*$E145,2))))</f>
        <v/>
      </c>
      <c r="AR145" s="195" t="str">
        <f>IF($C145="","",IF(N$79="Faza inwest.",0,IF($E145="","",ROUND(SUM($G145:N145)*$E145,2))))</f>
        <v/>
      </c>
      <c r="AS145" s="195" t="str">
        <f>IF($C145="","",IF(O$79="Faza inwest.",0,IF($E145="","",ROUND(SUM($G145:O145)*$E145,2))))</f>
        <v/>
      </c>
      <c r="AT145" s="195" t="str">
        <f>IF($C145="","",IF(P$79="Faza inwest.",0,IF($E145="","",ROUND(SUM($G145:P145)*$E145,2))))</f>
        <v/>
      </c>
      <c r="AU145" s="195" t="str">
        <f>IF($C145="","",IF(Q$79="Faza inwest.",0,IF($E145="","",ROUND(SUM($G145:Q145)*$E145,2))))</f>
        <v/>
      </c>
      <c r="AV145" s="195" t="str">
        <f>IF($C145="","",IF(R$79="Faza inwest.",0,IF($E145="","",ROUND(SUM($G145:R145)*$E145,2))))</f>
        <v/>
      </c>
      <c r="AW145" s="195" t="str">
        <f>IF($C145="","",IF(S$79="Faza inwest.",0,IF($E145="","",ROUND(SUM($G145:S145)*$E145,2))))</f>
        <v/>
      </c>
      <c r="AX145" s="195" t="str">
        <f>IF($C145="","",IF(T$79="Faza inwest.",0,IF($E145="","",ROUND(SUM($G145:T145)*$E145,2))))</f>
        <v/>
      </c>
      <c r="AY145" s="195" t="str">
        <f>IF($C145="","",IF(U$79="Faza inwest.",0,IF($E145="","",ROUND(SUM($G145:U145)*$E145,2))))</f>
        <v/>
      </c>
      <c r="AZ145" s="195" t="str">
        <f>IF($C145="","",IF(V$79="Faza inwest.",0,IF($E145="","",ROUND(SUM($G145:V145)*$E145,2))))</f>
        <v/>
      </c>
      <c r="BA145" s="195" t="str">
        <f>IF($C145="","",IF(W$79="Faza inwest.",0,IF($E145="","",ROUND(SUM($G145:W145)*$E145,2))))</f>
        <v/>
      </c>
      <c r="BB145" s="195" t="str">
        <f>IF($C145="","",IF(X$79="Faza inwest.",0,IF($E145="","",ROUND(SUM($G145:X145)*$E145,2))))</f>
        <v/>
      </c>
      <c r="BC145" s="195" t="str">
        <f>IF($C145="","",IF(Y$79="Faza inwest.",0,IF($E145="","",ROUND(SUM($G145:Y145)*$E145,2))))</f>
        <v/>
      </c>
      <c r="BD145" s="195" t="str">
        <f>IF($C145="","",IF(Z$79="Faza inwest.",0,IF($E145="","",ROUND(SUM($G145:Z145)*$E145,2))))</f>
        <v/>
      </c>
      <c r="BE145" s="195" t="str">
        <f>IF($C145="","",IF(AA$79="Faza inwest.",0,IF($E145="","",ROUND(SUM($G145:AA145)*$E145,2))))</f>
        <v/>
      </c>
      <c r="BF145" s="195" t="str">
        <f>IF($C145="","",IF(AB$79="Faza inwest.",0,IF($E145="","",ROUND(SUM($G145:AB145)*$E145,2))))</f>
        <v/>
      </c>
      <c r="BG145" s="195" t="str">
        <f>IF($C145="","",IF(AC$79="Faza inwest.",0,IF($E145="","",ROUND(SUM($G145:AC145)*$E145,2))))</f>
        <v/>
      </c>
      <c r="BH145" s="195" t="str">
        <f>IF($C145="","",IF(AD$79="Faza inwest.",0,IF($E145="","",ROUND(SUM($G145:AD145)*$E145,2))))</f>
        <v/>
      </c>
      <c r="BI145" s="195" t="str">
        <f>IF($C145="","",IF(AE$79="Faza inwest.",0,IF($E145="","",ROUND(SUM($G145:AE145)*$E145,2))))</f>
        <v/>
      </c>
      <c r="BJ145" s="195" t="str">
        <f>IF($C145="","",IF(AF$79="Faza inwest.",0,IF($E145="","",ROUND(SUM($G145:AF145)*$E145,2))))</f>
        <v/>
      </c>
      <c r="BK145" s="195" t="str">
        <f>IF($C145="","",IF(AG$79="Faza inwest.",0,IF($E145="","",ROUND(SUM($G145:AG145)*$E145,2))))</f>
        <v/>
      </c>
      <c r="BL145" s="195" t="str">
        <f>IF($C145="","",IF(AH$79="Faza inwest.",0,IF($E145="","",ROUND(SUM($G145:AH145)*$E145,2))))</f>
        <v/>
      </c>
      <c r="BM145" s="195" t="str">
        <f>IF($C145="","",IF(AI$79="Faza inwest.",0,IF($E145="","",ROUND(SUM($G145:AI145)*$E145,2))))</f>
        <v/>
      </c>
      <c r="BN145" s="195" t="str">
        <f>IF($C145="","",IF(AJ$79="Faza inwest.",0,IF($E145="","",ROUND(SUM($G145:AJ145)*$E145,2))))</f>
        <v/>
      </c>
    </row>
    <row r="146" spans="1:66" s="70" customFormat="1">
      <c r="A146" s="94" t="str">
        <f t="shared" ref="A146" si="98">IF(A96="","",A96)</f>
        <v/>
      </c>
      <c r="B146" s="204" t="str">
        <f t="shared" si="69"/>
        <v/>
      </c>
      <c r="C146" s="205" t="str">
        <f t="shared" si="70"/>
        <v/>
      </c>
      <c r="D146" s="206" t="str">
        <f t="shared" ref="D146:E146" si="99">IF(D96="","",D96)</f>
        <v/>
      </c>
      <c r="E146" s="608" t="str">
        <f t="shared" si="99"/>
        <v/>
      </c>
      <c r="F146" s="207" t="s">
        <v>8</v>
      </c>
      <c r="G146" s="483" t="str">
        <f>IF(Dane!G113="","",Dane!G113)</f>
        <v/>
      </c>
      <c r="H146" s="483" t="str">
        <f>IF(Dane!H113="","",Dane!H113)</f>
        <v/>
      </c>
      <c r="I146" s="483" t="str">
        <f>IF(Dane!I113="","",Dane!I113)</f>
        <v/>
      </c>
      <c r="J146" s="483" t="str">
        <f>IF(Dane!J113="","",Dane!J113)</f>
        <v/>
      </c>
      <c r="K146" s="483" t="str">
        <f>IF(Dane!K113="","",Dane!K113)</f>
        <v/>
      </c>
      <c r="L146" s="483" t="str">
        <f>IF(Dane!L113="","",Dane!L113)</f>
        <v/>
      </c>
      <c r="M146" s="483" t="str">
        <f>IF(Dane!M113="","",Dane!M113)</f>
        <v/>
      </c>
      <c r="N146" s="483" t="str">
        <f>IF(Dane!N113="","",Dane!N113)</f>
        <v/>
      </c>
      <c r="O146" s="483" t="str">
        <f>IF(Dane!O113="","",Dane!O113)</f>
        <v/>
      </c>
      <c r="P146" s="483" t="str">
        <f>IF(Dane!P113="","",Dane!P113)</f>
        <v/>
      </c>
      <c r="Q146" s="483" t="str">
        <f>IF(Dane!Q113="","",Dane!Q113)</f>
        <v/>
      </c>
      <c r="R146" s="483" t="str">
        <f>IF(Dane!R113="","",Dane!R113)</f>
        <v/>
      </c>
      <c r="S146" s="483" t="str">
        <f>IF(Dane!S113="","",Dane!S113)</f>
        <v/>
      </c>
      <c r="T146" s="483" t="str">
        <f>IF(Dane!T113="","",Dane!T113)</f>
        <v/>
      </c>
      <c r="U146" s="483" t="str">
        <f>IF(Dane!U113="","",Dane!U113)</f>
        <v/>
      </c>
      <c r="V146" s="483" t="str">
        <f>IF(Dane!V113="","",Dane!V113)</f>
        <v/>
      </c>
      <c r="W146" s="483" t="str">
        <f>IF(Dane!W113="","",Dane!W113)</f>
        <v/>
      </c>
      <c r="X146" s="483" t="str">
        <f>IF(Dane!X113="","",Dane!X113)</f>
        <v/>
      </c>
      <c r="Y146" s="483" t="str">
        <f>IF(Dane!Y113="","",Dane!Y113)</f>
        <v/>
      </c>
      <c r="Z146" s="483" t="str">
        <f>IF(Dane!Z113="","",Dane!Z113)</f>
        <v/>
      </c>
      <c r="AA146" s="483" t="str">
        <f>IF(Dane!AA113="","",Dane!AA113)</f>
        <v/>
      </c>
      <c r="AB146" s="483" t="str">
        <f>IF(Dane!AB113="","",Dane!AB113)</f>
        <v/>
      </c>
      <c r="AC146" s="483" t="str">
        <f>IF(Dane!AC113="","",Dane!AC113)</f>
        <v/>
      </c>
      <c r="AD146" s="483" t="str">
        <f>IF(Dane!AD113="","",Dane!AD113)</f>
        <v/>
      </c>
      <c r="AE146" s="483" t="str">
        <f>IF(Dane!AE113="","",Dane!AE113)</f>
        <v/>
      </c>
      <c r="AF146" s="483" t="str">
        <f>IF(Dane!AF113="","",Dane!AF113)</f>
        <v/>
      </c>
      <c r="AG146" s="483" t="str">
        <f>IF(Dane!AG113="","",Dane!AG113)</f>
        <v/>
      </c>
      <c r="AH146" s="483" t="str">
        <f>IF(Dane!AH113="","",Dane!AH113)</f>
        <v/>
      </c>
      <c r="AI146" s="483" t="str">
        <f>IF(Dane!AI113="","",Dane!AI113)</f>
        <v/>
      </c>
      <c r="AJ146" s="483" t="str">
        <f>IF(Dane!AJ113="","",Dane!AJ113)</f>
        <v/>
      </c>
      <c r="AK146" s="195" t="str">
        <f>IF($C146="","",IF(G$79="Faza inwest.",0,IF($E146="","",ROUND(SUM($G146:G146)*$E146,2))))</f>
        <v/>
      </c>
      <c r="AL146" s="195" t="str">
        <f>IF($C146="","",IF(H$79="Faza inwest.",0,IF($E146="","",ROUND(SUM($G146:H146)*$E146,2))))</f>
        <v/>
      </c>
      <c r="AM146" s="195" t="str">
        <f>IF($C146="","",IF(I$79="Faza inwest.",0,IF($E146="","",ROUND(SUM($G146:I146)*$E146,2))))</f>
        <v/>
      </c>
      <c r="AN146" s="195" t="str">
        <f>IF($C146="","",IF(J$79="Faza inwest.",0,IF($E146="","",ROUND(SUM($G146:J146)*$E146,2))))</f>
        <v/>
      </c>
      <c r="AO146" s="195" t="str">
        <f>IF($C146="","",IF(K$79="Faza inwest.",0,IF($E146="","",ROUND(SUM($G146:K146)*$E146,2))))</f>
        <v/>
      </c>
      <c r="AP146" s="195" t="str">
        <f>IF($C146="","",IF(L$79="Faza inwest.",0,IF($E146="","",ROUND(SUM($G146:L146)*$E146,2))))</f>
        <v/>
      </c>
      <c r="AQ146" s="195" t="str">
        <f>IF($C146="","",IF(M$79="Faza inwest.",0,IF($E146="","",ROUND(SUM($G146:M146)*$E146,2))))</f>
        <v/>
      </c>
      <c r="AR146" s="195" t="str">
        <f>IF($C146="","",IF(N$79="Faza inwest.",0,IF($E146="","",ROUND(SUM($G146:N146)*$E146,2))))</f>
        <v/>
      </c>
      <c r="AS146" s="195" t="str">
        <f>IF($C146="","",IF(O$79="Faza inwest.",0,IF($E146="","",ROUND(SUM($G146:O146)*$E146,2))))</f>
        <v/>
      </c>
      <c r="AT146" s="195" t="str">
        <f>IF($C146="","",IF(P$79="Faza inwest.",0,IF($E146="","",ROUND(SUM($G146:P146)*$E146,2))))</f>
        <v/>
      </c>
      <c r="AU146" s="195" t="str">
        <f>IF($C146="","",IF(Q$79="Faza inwest.",0,IF($E146="","",ROUND(SUM($G146:Q146)*$E146,2))))</f>
        <v/>
      </c>
      <c r="AV146" s="195" t="str">
        <f>IF($C146="","",IF(R$79="Faza inwest.",0,IF($E146="","",ROUND(SUM($G146:R146)*$E146,2))))</f>
        <v/>
      </c>
      <c r="AW146" s="195" t="str">
        <f>IF($C146="","",IF(S$79="Faza inwest.",0,IF($E146="","",ROUND(SUM($G146:S146)*$E146,2))))</f>
        <v/>
      </c>
      <c r="AX146" s="195" t="str">
        <f>IF($C146="","",IF(T$79="Faza inwest.",0,IF($E146="","",ROUND(SUM($G146:T146)*$E146,2))))</f>
        <v/>
      </c>
      <c r="AY146" s="195" t="str">
        <f>IF($C146="","",IF(U$79="Faza inwest.",0,IF($E146="","",ROUND(SUM($G146:U146)*$E146,2))))</f>
        <v/>
      </c>
      <c r="AZ146" s="195" t="str">
        <f>IF($C146="","",IF(V$79="Faza inwest.",0,IF($E146="","",ROUND(SUM($G146:V146)*$E146,2))))</f>
        <v/>
      </c>
      <c r="BA146" s="195" t="str">
        <f>IF($C146="","",IF(W$79="Faza inwest.",0,IF($E146="","",ROUND(SUM($G146:W146)*$E146,2))))</f>
        <v/>
      </c>
      <c r="BB146" s="195" t="str">
        <f>IF($C146="","",IF(X$79="Faza inwest.",0,IF($E146="","",ROUND(SUM($G146:X146)*$E146,2))))</f>
        <v/>
      </c>
      <c r="BC146" s="195" t="str">
        <f>IF($C146="","",IF(Y$79="Faza inwest.",0,IF($E146="","",ROUND(SUM($G146:Y146)*$E146,2))))</f>
        <v/>
      </c>
      <c r="BD146" s="195" t="str">
        <f>IF($C146="","",IF(Z$79="Faza inwest.",0,IF($E146="","",ROUND(SUM($G146:Z146)*$E146,2))))</f>
        <v/>
      </c>
      <c r="BE146" s="195" t="str">
        <f>IF($C146="","",IF(AA$79="Faza inwest.",0,IF($E146="","",ROUND(SUM($G146:AA146)*$E146,2))))</f>
        <v/>
      </c>
      <c r="BF146" s="195" t="str">
        <f>IF($C146="","",IF(AB$79="Faza inwest.",0,IF($E146="","",ROUND(SUM($G146:AB146)*$E146,2))))</f>
        <v/>
      </c>
      <c r="BG146" s="195" t="str">
        <f>IF($C146="","",IF(AC$79="Faza inwest.",0,IF($E146="","",ROUND(SUM($G146:AC146)*$E146,2))))</f>
        <v/>
      </c>
      <c r="BH146" s="195" t="str">
        <f>IF($C146="","",IF(AD$79="Faza inwest.",0,IF($E146="","",ROUND(SUM($G146:AD146)*$E146,2))))</f>
        <v/>
      </c>
      <c r="BI146" s="195" t="str">
        <f>IF($C146="","",IF(AE$79="Faza inwest.",0,IF($E146="","",ROUND(SUM($G146:AE146)*$E146,2))))</f>
        <v/>
      </c>
      <c r="BJ146" s="195" t="str">
        <f>IF($C146="","",IF(AF$79="Faza inwest.",0,IF($E146="","",ROUND(SUM($G146:AF146)*$E146,2))))</f>
        <v/>
      </c>
      <c r="BK146" s="195" t="str">
        <f>IF($C146="","",IF(AG$79="Faza inwest.",0,IF($E146="","",ROUND(SUM($G146:AG146)*$E146,2))))</f>
        <v/>
      </c>
      <c r="BL146" s="195" t="str">
        <f>IF($C146="","",IF(AH$79="Faza inwest.",0,IF($E146="","",ROUND(SUM($G146:AH146)*$E146,2))))</f>
        <v/>
      </c>
      <c r="BM146" s="195" t="str">
        <f>IF($C146="","",IF(AI$79="Faza inwest.",0,IF($E146="","",ROUND(SUM($G146:AI146)*$E146,2))))</f>
        <v/>
      </c>
      <c r="BN146" s="195" t="str">
        <f>IF($C146="","",IF(AJ$79="Faza inwest.",0,IF($E146="","",ROUND(SUM($G146:AJ146)*$E146,2))))</f>
        <v/>
      </c>
    </row>
    <row r="147" spans="1:66" s="70" customFormat="1">
      <c r="A147" s="94" t="str">
        <f t="shared" ref="A147" si="100">IF(A97="","",A97)</f>
        <v/>
      </c>
      <c r="B147" s="204" t="str">
        <f t="shared" si="69"/>
        <v/>
      </c>
      <c r="C147" s="205" t="str">
        <f t="shared" si="70"/>
        <v/>
      </c>
      <c r="D147" s="206" t="str">
        <f t="shared" ref="D147:E147" si="101">IF(D97="","",D97)</f>
        <v/>
      </c>
      <c r="E147" s="608" t="str">
        <f t="shared" si="101"/>
        <v/>
      </c>
      <c r="F147" s="207" t="s">
        <v>8</v>
      </c>
      <c r="G147" s="483" t="str">
        <f>IF(Dane!G114="","",Dane!G114)</f>
        <v/>
      </c>
      <c r="H147" s="483" t="str">
        <f>IF(Dane!H114="","",Dane!H114)</f>
        <v/>
      </c>
      <c r="I147" s="483" t="str">
        <f>IF(Dane!I114="","",Dane!I114)</f>
        <v/>
      </c>
      <c r="J147" s="483" t="str">
        <f>IF(Dane!J114="","",Dane!J114)</f>
        <v/>
      </c>
      <c r="K147" s="483" t="str">
        <f>IF(Dane!K114="","",Dane!K114)</f>
        <v/>
      </c>
      <c r="L147" s="483" t="str">
        <f>IF(Dane!L114="","",Dane!L114)</f>
        <v/>
      </c>
      <c r="M147" s="483" t="str">
        <f>IF(Dane!M114="","",Dane!M114)</f>
        <v/>
      </c>
      <c r="N147" s="483" t="str">
        <f>IF(Dane!N114="","",Dane!N114)</f>
        <v/>
      </c>
      <c r="O147" s="483" t="str">
        <f>IF(Dane!O114="","",Dane!O114)</f>
        <v/>
      </c>
      <c r="P147" s="483" t="str">
        <f>IF(Dane!P114="","",Dane!P114)</f>
        <v/>
      </c>
      <c r="Q147" s="483" t="str">
        <f>IF(Dane!Q114="","",Dane!Q114)</f>
        <v/>
      </c>
      <c r="R147" s="483" t="str">
        <f>IF(Dane!R114="","",Dane!R114)</f>
        <v/>
      </c>
      <c r="S147" s="483" t="str">
        <f>IF(Dane!S114="","",Dane!S114)</f>
        <v/>
      </c>
      <c r="T147" s="483" t="str">
        <f>IF(Dane!T114="","",Dane!T114)</f>
        <v/>
      </c>
      <c r="U147" s="483" t="str">
        <f>IF(Dane!U114="","",Dane!U114)</f>
        <v/>
      </c>
      <c r="V147" s="483" t="str">
        <f>IF(Dane!V114="","",Dane!V114)</f>
        <v/>
      </c>
      <c r="W147" s="483" t="str">
        <f>IF(Dane!W114="","",Dane!W114)</f>
        <v/>
      </c>
      <c r="X147" s="483" t="str">
        <f>IF(Dane!X114="","",Dane!X114)</f>
        <v/>
      </c>
      <c r="Y147" s="483" t="str">
        <f>IF(Dane!Y114="","",Dane!Y114)</f>
        <v/>
      </c>
      <c r="Z147" s="483" t="str">
        <f>IF(Dane!Z114="","",Dane!Z114)</f>
        <v/>
      </c>
      <c r="AA147" s="483" t="str">
        <f>IF(Dane!AA114="","",Dane!AA114)</f>
        <v/>
      </c>
      <c r="AB147" s="483" t="str">
        <f>IF(Dane!AB114="","",Dane!AB114)</f>
        <v/>
      </c>
      <c r="AC147" s="483" t="str">
        <f>IF(Dane!AC114="","",Dane!AC114)</f>
        <v/>
      </c>
      <c r="AD147" s="483" t="str">
        <f>IF(Dane!AD114="","",Dane!AD114)</f>
        <v/>
      </c>
      <c r="AE147" s="483" t="str">
        <f>IF(Dane!AE114="","",Dane!AE114)</f>
        <v/>
      </c>
      <c r="AF147" s="483" t="str">
        <f>IF(Dane!AF114="","",Dane!AF114)</f>
        <v/>
      </c>
      <c r="AG147" s="483" t="str">
        <f>IF(Dane!AG114="","",Dane!AG114)</f>
        <v/>
      </c>
      <c r="AH147" s="483" t="str">
        <f>IF(Dane!AH114="","",Dane!AH114)</f>
        <v/>
      </c>
      <c r="AI147" s="483" t="str">
        <f>IF(Dane!AI114="","",Dane!AI114)</f>
        <v/>
      </c>
      <c r="AJ147" s="483" t="str">
        <f>IF(Dane!AJ114="","",Dane!AJ114)</f>
        <v/>
      </c>
      <c r="AK147" s="195" t="str">
        <f>IF($C147="","",IF(G$79="Faza inwest.",0,IF($E147="","",ROUND(SUM($G147:G147)*$E147,2))))</f>
        <v/>
      </c>
      <c r="AL147" s="195" t="str">
        <f>IF($C147="","",IF(H$79="Faza inwest.",0,IF($E147="","",ROUND(SUM($G147:H147)*$E147,2))))</f>
        <v/>
      </c>
      <c r="AM147" s="195" t="str">
        <f>IF($C147="","",IF(I$79="Faza inwest.",0,IF($E147="","",ROUND(SUM($G147:I147)*$E147,2))))</f>
        <v/>
      </c>
      <c r="AN147" s="195" t="str">
        <f>IF($C147="","",IF(J$79="Faza inwest.",0,IF($E147="","",ROUND(SUM($G147:J147)*$E147,2))))</f>
        <v/>
      </c>
      <c r="AO147" s="195" t="str">
        <f>IF($C147="","",IF(K$79="Faza inwest.",0,IF($E147="","",ROUND(SUM($G147:K147)*$E147,2))))</f>
        <v/>
      </c>
      <c r="AP147" s="195" t="str">
        <f>IF($C147="","",IF(L$79="Faza inwest.",0,IF($E147="","",ROUND(SUM($G147:L147)*$E147,2))))</f>
        <v/>
      </c>
      <c r="AQ147" s="195" t="str">
        <f>IF($C147="","",IF(M$79="Faza inwest.",0,IF($E147="","",ROUND(SUM($G147:M147)*$E147,2))))</f>
        <v/>
      </c>
      <c r="AR147" s="195" t="str">
        <f>IF($C147="","",IF(N$79="Faza inwest.",0,IF($E147="","",ROUND(SUM($G147:N147)*$E147,2))))</f>
        <v/>
      </c>
      <c r="AS147" s="195" t="str">
        <f>IF($C147="","",IF(O$79="Faza inwest.",0,IF($E147="","",ROUND(SUM($G147:O147)*$E147,2))))</f>
        <v/>
      </c>
      <c r="AT147" s="195" t="str">
        <f>IF($C147="","",IF(P$79="Faza inwest.",0,IF($E147="","",ROUND(SUM($G147:P147)*$E147,2))))</f>
        <v/>
      </c>
      <c r="AU147" s="195" t="str">
        <f>IF($C147="","",IF(Q$79="Faza inwest.",0,IF($E147="","",ROUND(SUM($G147:Q147)*$E147,2))))</f>
        <v/>
      </c>
      <c r="AV147" s="195" t="str">
        <f>IF($C147="","",IF(R$79="Faza inwest.",0,IF($E147="","",ROUND(SUM($G147:R147)*$E147,2))))</f>
        <v/>
      </c>
      <c r="AW147" s="195" t="str">
        <f>IF($C147="","",IF(S$79="Faza inwest.",0,IF($E147="","",ROUND(SUM($G147:S147)*$E147,2))))</f>
        <v/>
      </c>
      <c r="AX147" s="195" t="str">
        <f>IF($C147="","",IF(T$79="Faza inwest.",0,IF($E147="","",ROUND(SUM($G147:T147)*$E147,2))))</f>
        <v/>
      </c>
      <c r="AY147" s="195" t="str">
        <f>IF($C147="","",IF(U$79="Faza inwest.",0,IF($E147="","",ROUND(SUM($G147:U147)*$E147,2))))</f>
        <v/>
      </c>
      <c r="AZ147" s="195" t="str">
        <f>IF($C147="","",IF(V$79="Faza inwest.",0,IF($E147="","",ROUND(SUM($G147:V147)*$E147,2))))</f>
        <v/>
      </c>
      <c r="BA147" s="195" t="str">
        <f>IF($C147="","",IF(W$79="Faza inwest.",0,IF($E147="","",ROUND(SUM($G147:W147)*$E147,2))))</f>
        <v/>
      </c>
      <c r="BB147" s="195" t="str">
        <f>IF($C147="","",IF(X$79="Faza inwest.",0,IF($E147="","",ROUND(SUM($G147:X147)*$E147,2))))</f>
        <v/>
      </c>
      <c r="BC147" s="195" t="str">
        <f>IF($C147="","",IF(Y$79="Faza inwest.",0,IF($E147="","",ROUND(SUM($G147:Y147)*$E147,2))))</f>
        <v/>
      </c>
      <c r="BD147" s="195" t="str">
        <f>IF($C147="","",IF(Z$79="Faza inwest.",0,IF($E147="","",ROUND(SUM($G147:Z147)*$E147,2))))</f>
        <v/>
      </c>
      <c r="BE147" s="195" t="str">
        <f>IF($C147="","",IF(AA$79="Faza inwest.",0,IF($E147="","",ROUND(SUM($G147:AA147)*$E147,2))))</f>
        <v/>
      </c>
      <c r="BF147" s="195" t="str">
        <f>IF($C147="","",IF(AB$79="Faza inwest.",0,IF($E147="","",ROUND(SUM($G147:AB147)*$E147,2))))</f>
        <v/>
      </c>
      <c r="BG147" s="195" t="str">
        <f>IF($C147="","",IF(AC$79="Faza inwest.",0,IF($E147="","",ROUND(SUM($G147:AC147)*$E147,2))))</f>
        <v/>
      </c>
      <c r="BH147" s="195" t="str">
        <f>IF($C147="","",IF(AD$79="Faza inwest.",0,IF($E147="","",ROUND(SUM($G147:AD147)*$E147,2))))</f>
        <v/>
      </c>
      <c r="BI147" s="195" t="str">
        <f>IF($C147="","",IF(AE$79="Faza inwest.",0,IF($E147="","",ROUND(SUM($G147:AE147)*$E147,2))))</f>
        <v/>
      </c>
      <c r="BJ147" s="195" t="str">
        <f>IF($C147="","",IF(AF$79="Faza inwest.",0,IF($E147="","",ROUND(SUM($G147:AF147)*$E147,2))))</f>
        <v/>
      </c>
      <c r="BK147" s="195" t="str">
        <f>IF($C147="","",IF(AG$79="Faza inwest.",0,IF($E147="","",ROUND(SUM($G147:AG147)*$E147,2))))</f>
        <v/>
      </c>
      <c r="BL147" s="195" t="str">
        <f>IF($C147="","",IF(AH$79="Faza inwest.",0,IF($E147="","",ROUND(SUM($G147:AH147)*$E147,2))))</f>
        <v/>
      </c>
      <c r="BM147" s="195" t="str">
        <f>IF($C147="","",IF(AI$79="Faza inwest.",0,IF($E147="","",ROUND(SUM($G147:AI147)*$E147,2))))</f>
        <v/>
      </c>
      <c r="BN147" s="195" t="str">
        <f>IF($C147="","",IF(AJ$79="Faza inwest.",0,IF($E147="","",ROUND(SUM($G147:AJ147)*$E147,2))))</f>
        <v/>
      </c>
    </row>
    <row r="148" spans="1:66" s="70" customFormat="1">
      <c r="A148" s="94" t="str">
        <f t="shared" ref="A148" si="102">IF(A98="","",A98)</f>
        <v/>
      </c>
      <c r="B148" s="204" t="str">
        <f t="shared" si="69"/>
        <v/>
      </c>
      <c r="C148" s="205" t="str">
        <f t="shared" si="70"/>
        <v/>
      </c>
      <c r="D148" s="206" t="str">
        <f t="shared" ref="D148:E148" si="103">IF(D98="","",D98)</f>
        <v/>
      </c>
      <c r="E148" s="608" t="str">
        <f t="shared" si="103"/>
        <v/>
      </c>
      <c r="F148" s="207" t="s">
        <v>8</v>
      </c>
      <c r="G148" s="483" t="str">
        <f>IF(Dane!G115="","",Dane!G115)</f>
        <v/>
      </c>
      <c r="H148" s="483" t="str">
        <f>IF(Dane!H115="","",Dane!H115)</f>
        <v/>
      </c>
      <c r="I148" s="483" t="str">
        <f>IF(Dane!I115="","",Dane!I115)</f>
        <v/>
      </c>
      <c r="J148" s="483" t="str">
        <f>IF(Dane!J115="","",Dane!J115)</f>
        <v/>
      </c>
      <c r="K148" s="483" t="str">
        <f>IF(Dane!K115="","",Dane!K115)</f>
        <v/>
      </c>
      <c r="L148" s="483" t="str">
        <f>IF(Dane!L115="","",Dane!L115)</f>
        <v/>
      </c>
      <c r="M148" s="483" t="str">
        <f>IF(Dane!M115="","",Dane!M115)</f>
        <v/>
      </c>
      <c r="N148" s="483" t="str">
        <f>IF(Dane!N115="","",Dane!N115)</f>
        <v/>
      </c>
      <c r="O148" s="483" t="str">
        <f>IF(Dane!O115="","",Dane!O115)</f>
        <v/>
      </c>
      <c r="P148" s="483" t="str">
        <f>IF(Dane!P115="","",Dane!P115)</f>
        <v/>
      </c>
      <c r="Q148" s="483" t="str">
        <f>IF(Dane!Q115="","",Dane!Q115)</f>
        <v/>
      </c>
      <c r="R148" s="483" t="str">
        <f>IF(Dane!R115="","",Dane!R115)</f>
        <v/>
      </c>
      <c r="S148" s="483" t="str">
        <f>IF(Dane!S115="","",Dane!S115)</f>
        <v/>
      </c>
      <c r="T148" s="483" t="str">
        <f>IF(Dane!T115="","",Dane!T115)</f>
        <v/>
      </c>
      <c r="U148" s="483" t="str">
        <f>IF(Dane!U115="","",Dane!U115)</f>
        <v/>
      </c>
      <c r="V148" s="483" t="str">
        <f>IF(Dane!V115="","",Dane!V115)</f>
        <v/>
      </c>
      <c r="W148" s="483" t="str">
        <f>IF(Dane!W115="","",Dane!W115)</f>
        <v/>
      </c>
      <c r="X148" s="483" t="str">
        <f>IF(Dane!X115="","",Dane!X115)</f>
        <v/>
      </c>
      <c r="Y148" s="483" t="str">
        <f>IF(Dane!Y115="","",Dane!Y115)</f>
        <v/>
      </c>
      <c r="Z148" s="483" t="str">
        <f>IF(Dane!Z115="","",Dane!Z115)</f>
        <v/>
      </c>
      <c r="AA148" s="483" t="str">
        <f>IF(Dane!AA115="","",Dane!AA115)</f>
        <v/>
      </c>
      <c r="AB148" s="483" t="str">
        <f>IF(Dane!AB115="","",Dane!AB115)</f>
        <v/>
      </c>
      <c r="AC148" s="483" t="str">
        <f>IF(Dane!AC115="","",Dane!AC115)</f>
        <v/>
      </c>
      <c r="AD148" s="483" t="str">
        <f>IF(Dane!AD115="","",Dane!AD115)</f>
        <v/>
      </c>
      <c r="AE148" s="483" t="str">
        <f>IF(Dane!AE115="","",Dane!AE115)</f>
        <v/>
      </c>
      <c r="AF148" s="483" t="str">
        <f>IF(Dane!AF115="","",Dane!AF115)</f>
        <v/>
      </c>
      <c r="AG148" s="483" t="str">
        <f>IF(Dane!AG115="","",Dane!AG115)</f>
        <v/>
      </c>
      <c r="AH148" s="483" t="str">
        <f>IF(Dane!AH115="","",Dane!AH115)</f>
        <v/>
      </c>
      <c r="AI148" s="483" t="str">
        <f>IF(Dane!AI115="","",Dane!AI115)</f>
        <v/>
      </c>
      <c r="AJ148" s="483" t="str">
        <f>IF(Dane!AJ115="","",Dane!AJ115)</f>
        <v/>
      </c>
      <c r="AK148" s="195" t="str">
        <f>IF($C148="","",IF(G$79="Faza inwest.",0,IF($E148="","",ROUND(SUM($G148:G148)*$E148,2))))</f>
        <v/>
      </c>
      <c r="AL148" s="195" t="str">
        <f>IF($C148="","",IF(H$79="Faza inwest.",0,IF($E148="","",ROUND(SUM($G148:H148)*$E148,2))))</f>
        <v/>
      </c>
      <c r="AM148" s="195" t="str">
        <f>IF($C148="","",IF(I$79="Faza inwest.",0,IF($E148="","",ROUND(SUM($G148:I148)*$E148,2))))</f>
        <v/>
      </c>
      <c r="AN148" s="195" t="str">
        <f>IF($C148="","",IF(J$79="Faza inwest.",0,IF($E148="","",ROUND(SUM($G148:J148)*$E148,2))))</f>
        <v/>
      </c>
      <c r="AO148" s="195" t="str">
        <f>IF($C148="","",IF(K$79="Faza inwest.",0,IF($E148="","",ROUND(SUM($G148:K148)*$E148,2))))</f>
        <v/>
      </c>
      <c r="AP148" s="195" t="str">
        <f>IF($C148="","",IF(L$79="Faza inwest.",0,IF($E148="","",ROUND(SUM($G148:L148)*$E148,2))))</f>
        <v/>
      </c>
      <c r="AQ148" s="195" t="str">
        <f>IF($C148="","",IF(M$79="Faza inwest.",0,IF($E148="","",ROUND(SUM($G148:M148)*$E148,2))))</f>
        <v/>
      </c>
      <c r="AR148" s="195" t="str">
        <f>IF($C148="","",IF(N$79="Faza inwest.",0,IF($E148="","",ROUND(SUM($G148:N148)*$E148,2))))</f>
        <v/>
      </c>
      <c r="AS148" s="195" t="str">
        <f>IF($C148="","",IF(O$79="Faza inwest.",0,IF($E148="","",ROUND(SUM($G148:O148)*$E148,2))))</f>
        <v/>
      </c>
      <c r="AT148" s="195" t="str">
        <f>IF($C148="","",IF(P$79="Faza inwest.",0,IF($E148="","",ROUND(SUM($G148:P148)*$E148,2))))</f>
        <v/>
      </c>
      <c r="AU148" s="195" t="str">
        <f>IF($C148="","",IF(Q$79="Faza inwest.",0,IF($E148="","",ROUND(SUM($G148:Q148)*$E148,2))))</f>
        <v/>
      </c>
      <c r="AV148" s="195" t="str">
        <f>IF($C148="","",IF(R$79="Faza inwest.",0,IF($E148="","",ROUND(SUM($G148:R148)*$E148,2))))</f>
        <v/>
      </c>
      <c r="AW148" s="195" t="str">
        <f>IF($C148="","",IF(S$79="Faza inwest.",0,IF($E148="","",ROUND(SUM($G148:S148)*$E148,2))))</f>
        <v/>
      </c>
      <c r="AX148" s="195" t="str">
        <f>IF($C148="","",IF(T$79="Faza inwest.",0,IF($E148="","",ROUND(SUM($G148:T148)*$E148,2))))</f>
        <v/>
      </c>
      <c r="AY148" s="195" t="str">
        <f>IF($C148="","",IF(U$79="Faza inwest.",0,IF($E148="","",ROUND(SUM($G148:U148)*$E148,2))))</f>
        <v/>
      </c>
      <c r="AZ148" s="195" t="str">
        <f>IF($C148="","",IF(V$79="Faza inwest.",0,IF($E148="","",ROUND(SUM($G148:V148)*$E148,2))))</f>
        <v/>
      </c>
      <c r="BA148" s="195" t="str">
        <f>IF($C148="","",IF(W$79="Faza inwest.",0,IF($E148="","",ROUND(SUM($G148:W148)*$E148,2))))</f>
        <v/>
      </c>
      <c r="BB148" s="195" t="str">
        <f>IF($C148="","",IF(X$79="Faza inwest.",0,IF($E148="","",ROUND(SUM($G148:X148)*$E148,2))))</f>
        <v/>
      </c>
      <c r="BC148" s="195" t="str">
        <f>IF($C148="","",IF(Y$79="Faza inwest.",0,IF($E148="","",ROUND(SUM($G148:Y148)*$E148,2))))</f>
        <v/>
      </c>
      <c r="BD148" s="195" t="str">
        <f>IF($C148="","",IF(Z$79="Faza inwest.",0,IF($E148="","",ROUND(SUM($G148:Z148)*$E148,2))))</f>
        <v/>
      </c>
      <c r="BE148" s="195" t="str">
        <f>IF($C148="","",IF(AA$79="Faza inwest.",0,IF($E148="","",ROUND(SUM($G148:AA148)*$E148,2))))</f>
        <v/>
      </c>
      <c r="BF148" s="195" t="str">
        <f>IF($C148="","",IF(AB$79="Faza inwest.",0,IF($E148="","",ROUND(SUM($G148:AB148)*$E148,2))))</f>
        <v/>
      </c>
      <c r="BG148" s="195" t="str">
        <f>IF($C148="","",IF(AC$79="Faza inwest.",0,IF($E148="","",ROUND(SUM($G148:AC148)*$E148,2))))</f>
        <v/>
      </c>
      <c r="BH148" s="195" t="str">
        <f>IF($C148="","",IF(AD$79="Faza inwest.",0,IF($E148="","",ROUND(SUM($G148:AD148)*$E148,2))))</f>
        <v/>
      </c>
      <c r="BI148" s="195" t="str">
        <f>IF($C148="","",IF(AE$79="Faza inwest.",0,IF($E148="","",ROUND(SUM($G148:AE148)*$E148,2))))</f>
        <v/>
      </c>
      <c r="BJ148" s="195" t="str">
        <f>IF($C148="","",IF(AF$79="Faza inwest.",0,IF($E148="","",ROUND(SUM($G148:AF148)*$E148,2))))</f>
        <v/>
      </c>
      <c r="BK148" s="195" t="str">
        <f>IF($C148="","",IF(AG$79="Faza inwest.",0,IF($E148="","",ROUND(SUM($G148:AG148)*$E148,2))))</f>
        <v/>
      </c>
      <c r="BL148" s="195" t="str">
        <f>IF($C148="","",IF(AH$79="Faza inwest.",0,IF($E148="","",ROUND(SUM($G148:AH148)*$E148,2))))</f>
        <v/>
      </c>
      <c r="BM148" s="195" t="str">
        <f>IF($C148="","",IF(AI$79="Faza inwest.",0,IF($E148="","",ROUND(SUM($G148:AI148)*$E148,2))))</f>
        <v/>
      </c>
      <c r="BN148" s="195" t="str">
        <f>IF($C148="","",IF(AJ$79="Faza inwest.",0,IF($E148="","",ROUND(SUM($G148:AJ148)*$E148,2))))</f>
        <v/>
      </c>
    </row>
    <row r="149" spans="1:66" s="70" customFormat="1">
      <c r="A149" s="94" t="str">
        <f t="shared" ref="A149" si="104">IF(A99="","",A99)</f>
        <v/>
      </c>
      <c r="B149" s="204" t="str">
        <f t="shared" si="69"/>
        <v/>
      </c>
      <c r="C149" s="205" t="str">
        <f t="shared" si="70"/>
        <v/>
      </c>
      <c r="D149" s="206" t="str">
        <f t="shared" ref="D149:E149" si="105">IF(D99="","",D99)</f>
        <v/>
      </c>
      <c r="E149" s="608" t="str">
        <f t="shared" si="105"/>
        <v/>
      </c>
      <c r="F149" s="207" t="s">
        <v>8</v>
      </c>
      <c r="G149" s="483" t="str">
        <f>IF(Dane!G116="","",Dane!G116)</f>
        <v/>
      </c>
      <c r="H149" s="483" t="str">
        <f>IF(Dane!H116="","",Dane!H116)</f>
        <v/>
      </c>
      <c r="I149" s="483" t="str">
        <f>IF(Dane!I116="","",Dane!I116)</f>
        <v/>
      </c>
      <c r="J149" s="483" t="str">
        <f>IF(Dane!J116="","",Dane!J116)</f>
        <v/>
      </c>
      <c r="K149" s="483" t="str">
        <f>IF(Dane!K116="","",Dane!K116)</f>
        <v/>
      </c>
      <c r="L149" s="483" t="str">
        <f>IF(Dane!L116="","",Dane!L116)</f>
        <v/>
      </c>
      <c r="M149" s="483" t="str">
        <f>IF(Dane!M116="","",Dane!M116)</f>
        <v/>
      </c>
      <c r="N149" s="483" t="str">
        <f>IF(Dane!N116="","",Dane!N116)</f>
        <v/>
      </c>
      <c r="O149" s="483" t="str">
        <f>IF(Dane!O116="","",Dane!O116)</f>
        <v/>
      </c>
      <c r="P149" s="483" t="str">
        <f>IF(Dane!P116="","",Dane!P116)</f>
        <v/>
      </c>
      <c r="Q149" s="483" t="str">
        <f>IF(Dane!Q116="","",Dane!Q116)</f>
        <v/>
      </c>
      <c r="R149" s="483" t="str">
        <f>IF(Dane!R116="","",Dane!R116)</f>
        <v/>
      </c>
      <c r="S149" s="483" t="str">
        <f>IF(Dane!S116="","",Dane!S116)</f>
        <v/>
      </c>
      <c r="T149" s="483" t="str">
        <f>IF(Dane!T116="","",Dane!T116)</f>
        <v/>
      </c>
      <c r="U149" s="483" t="str">
        <f>IF(Dane!U116="","",Dane!U116)</f>
        <v/>
      </c>
      <c r="V149" s="483" t="str">
        <f>IF(Dane!V116="","",Dane!V116)</f>
        <v/>
      </c>
      <c r="W149" s="483" t="str">
        <f>IF(Dane!W116="","",Dane!W116)</f>
        <v/>
      </c>
      <c r="X149" s="483" t="str">
        <f>IF(Dane!X116="","",Dane!X116)</f>
        <v/>
      </c>
      <c r="Y149" s="483" t="str">
        <f>IF(Dane!Y116="","",Dane!Y116)</f>
        <v/>
      </c>
      <c r="Z149" s="483" t="str">
        <f>IF(Dane!Z116="","",Dane!Z116)</f>
        <v/>
      </c>
      <c r="AA149" s="483" t="str">
        <f>IF(Dane!AA116="","",Dane!AA116)</f>
        <v/>
      </c>
      <c r="AB149" s="483" t="str">
        <f>IF(Dane!AB116="","",Dane!AB116)</f>
        <v/>
      </c>
      <c r="AC149" s="483" t="str">
        <f>IF(Dane!AC116="","",Dane!AC116)</f>
        <v/>
      </c>
      <c r="AD149" s="483" t="str">
        <f>IF(Dane!AD116="","",Dane!AD116)</f>
        <v/>
      </c>
      <c r="AE149" s="483" t="str">
        <f>IF(Dane!AE116="","",Dane!AE116)</f>
        <v/>
      </c>
      <c r="AF149" s="483" t="str">
        <f>IF(Dane!AF116="","",Dane!AF116)</f>
        <v/>
      </c>
      <c r="AG149" s="483" t="str">
        <f>IF(Dane!AG116="","",Dane!AG116)</f>
        <v/>
      </c>
      <c r="AH149" s="483" t="str">
        <f>IF(Dane!AH116="","",Dane!AH116)</f>
        <v/>
      </c>
      <c r="AI149" s="483" t="str">
        <f>IF(Dane!AI116="","",Dane!AI116)</f>
        <v/>
      </c>
      <c r="AJ149" s="483" t="str">
        <f>IF(Dane!AJ116="","",Dane!AJ116)</f>
        <v/>
      </c>
      <c r="AK149" s="195" t="str">
        <f>IF($C149="","",IF(G$79="Faza inwest.",0,IF($E149="","",ROUND(SUM($G149:G149)*$E149,2))))</f>
        <v/>
      </c>
      <c r="AL149" s="195" t="str">
        <f>IF($C149="","",IF(H$79="Faza inwest.",0,IF($E149="","",ROUND(SUM($G149:H149)*$E149,2))))</f>
        <v/>
      </c>
      <c r="AM149" s="195" t="str">
        <f>IF($C149="","",IF(I$79="Faza inwest.",0,IF($E149="","",ROUND(SUM($G149:I149)*$E149,2))))</f>
        <v/>
      </c>
      <c r="AN149" s="195" t="str">
        <f>IF($C149="","",IF(J$79="Faza inwest.",0,IF($E149="","",ROUND(SUM($G149:J149)*$E149,2))))</f>
        <v/>
      </c>
      <c r="AO149" s="195" t="str">
        <f>IF($C149="","",IF(K$79="Faza inwest.",0,IF($E149="","",ROUND(SUM($G149:K149)*$E149,2))))</f>
        <v/>
      </c>
      <c r="AP149" s="195" t="str">
        <f>IF($C149="","",IF(L$79="Faza inwest.",0,IF($E149="","",ROUND(SUM($G149:L149)*$E149,2))))</f>
        <v/>
      </c>
      <c r="AQ149" s="195" t="str">
        <f>IF($C149="","",IF(M$79="Faza inwest.",0,IF($E149="","",ROUND(SUM($G149:M149)*$E149,2))))</f>
        <v/>
      </c>
      <c r="AR149" s="195" t="str">
        <f>IF($C149="","",IF(N$79="Faza inwest.",0,IF($E149="","",ROUND(SUM($G149:N149)*$E149,2))))</f>
        <v/>
      </c>
      <c r="AS149" s="195" t="str">
        <f>IF($C149="","",IF(O$79="Faza inwest.",0,IF($E149="","",ROUND(SUM($G149:O149)*$E149,2))))</f>
        <v/>
      </c>
      <c r="AT149" s="195" t="str">
        <f>IF($C149="","",IF(P$79="Faza inwest.",0,IF($E149="","",ROUND(SUM($G149:P149)*$E149,2))))</f>
        <v/>
      </c>
      <c r="AU149" s="195" t="str">
        <f>IF($C149="","",IF(Q$79="Faza inwest.",0,IF($E149="","",ROUND(SUM($G149:Q149)*$E149,2))))</f>
        <v/>
      </c>
      <c r="AV149" s="195" t="str">
        <f>IF($C149="","",IF(R$79="Faza inwest.",0,IF($E149="","",ROUND(SUM($G149:R149)*$E149,2))))</f>
        <v/>
      </c>
      <c r="AW149" s="195" t="str">
        <f>IF($C149="","",IF(S$79="Faza inwest.",0,IF($E149="","",ROUND(SUM($G149:S149)*$E149,2))))</f>
        <v/>
      </c>
      <c r="AX149" s="195" t="str">
        <f>IF($C149="","",IF(T$79="Faza inwest.",0,IF($E149="","",ROUND(SUM($G149:T149)*$E149,2))))</f>
        <v/>
      </c>
      <c r="AY149" s="195" t="str">
        <f>IF($C149="","",IF(U$79="Faza inwest.",0,IF($E149="","",ROUND(SUM($G149:U149)*$E149,2))))</f>
        <v/>
      </c>
      <c r="AZ149" s="195" t="str">
        <f>IF($C149="","",IF(V$79="Faza inwest.",0,IF($E149="","",ROUND(SUM($G149:V149)*$E149,2))))</f>
        <v/>
      </c>
      <c r="BA149" s="195" t="str">
        <f>IF($C149="","",IF(W$79="Faza inwest.",0,IF($E149="","",ROUND(SUM($G149:W149)*$E149,2))))</f>
        <v/>
      </c>
      <c r="BB149" s="195" t="str">
        <f>IF($C149="","",IF(X$79="Faza inwest.",0,IF($E149="","",ROUND(SUM($G149:X149)*$E149,2))))</f>
        <v/>
      </c>
      <c r="BC149" s="195" t="str">
        <f>IF($C149="","",IF(Y$79="Faza inwest.",0,IF($E149="","",ROUND(SUM($G149:Y149)*$E149,2))))</f>
        <v/>
      </c>
      <c r="BD149" s="195" t="str">
        <f>IF($C149="","",IF(Z$79="Faza inwest.",0,IF($E149="","",ROUND(SUM($G149:Z149)*$E149,2))))</f>
        <v/>
      </c>
      <c r="BE149" s="195" t="str">
        <f>IF($C149="","",IF(AA$79="Faza inwest.",0,IF($E149="","",ROUND(SUM($G149:AA149)*$E149,2))))</f>
        <v/>
      </c>
      <c r="BF149" s="195" t="str">
        <f>IF($C149="","",IF(AB$79="Faza inwest.",0,IF($E149="","",ROUND(SUM($G149:AB149)*$E149,2))))</f>
        <v/>
      </c>
      <c r="BG149" s="195" t="str">
        <f>IF($C149="","",IF(AC$79="Faza inwest.",0,IF($E149="","",ROUND(SUM($G149:AC149)*$E149,2))))</f>
        <v/>
      </c>
      <c r="BH149" s="195" t="str">
        <f>IF($C149="","",IF(AD$79="Faza inwest.",0,IF($E149="","",ROUND(SUM($G149:AD149)*$E149,2))))</f>
        <v/>
      </c>
      <c r="BI149" s="195" t="str">
        <f>IF($C149="","",IF(AE$79="Faza inwest.",0,IF($E149="","",ROUND(SUM($G149:AE149)*$E149,2))))</f>
        <v/>
      </c>
      <c r="BJ149" s="195" t="str">
        <f>IF($C149="","",IF(AF$79="Faza inwest.",0,IF($E149="","",ROUND(SUM($G149:AF149)*$E149,2))))</f>
        <v/>
      </c>
      <c r="BK149" s="195" t="str">
        <f>IF($C149="","",IF(AG$79="Faza inwest.",0,IF($E149="","",ROUND(SUM($G149:AG149)*$E149,2))))</f>
        <v/>
      </c>
      <c r="BL149" s="195" t="str">
        <f>IF($C149="","",IF(AH$79="Faza inwest.",0,IF($E149="","",ROUND(SUM($G149:AH149)*$E149,2))))</f>
        <v/>
      </c>
      <c r="BM149" s="195" t="str">
        <f>IF($C149="","",IF(AI$79="Faza inwest.",0,IF($E149="","",ROUND(SUM($G149:AI149)*$E149,2))))</f>
        <v/>
      </c>
      <c r="BN149" s="195" t="str">
        <f>IF($C149="","",IF(AJ$79="Faza inwest.",0,IF($E149="","",ROUND(SUM($G149:AJ149)*$E149,2))))</f>
        <v/>
      </c>
    </row>
    <row r="150" spans="1:66" s="70" customFormat="1">
      <c r="A150" s="94" t="str">
        <f t="shared" ref="A150" si="106">IF(A100="","",A100)</f>
        <v/>
      </c>
      <c r="B150" s="209" t="str">
        <f t="shared" si="69"/>
        <v/>
      </c>
      <c r="C150" s="210" t="str">
        <f t="shared" si="70"/>
        <v/>
      </c>
      <c r="D150" s="211" t="str">
        <f t="shared" ref="D150:E150" si="107">IF(D100="","",D100)</f>
        <v/>
      </c>
      <c r="E150" s="609" t="str">
        <f t="shared" si="107"/>
        <v/>
      </c>
      <c r="F150" s="212" t="s">
        <v>8</v>
      </c>
      <c r="G150" s="484" t="str">
        <f>IF(Dane!G117="","",Dane!G117)</f>
        <v/>
      </c>
      <c r="H150" s="484" t="str">
        <f>IF(Dane!H117="","",Dane!H117)</f>
        <v/>
      </c>
      <c r="I150" s="484" t="str">
        <f>IF(Dane!I117="","",Dane!I117)</f>
        <v/>
      </c>
      <c r="J150" s="484" t="str">
        <f>IF(Dane!J117="","",Dane!J117)</f>
        <v/>
      </c>
      <c r="K150" s="484" t="str">
        <f>IF(Dane!K117="","",Dane!K117)</f>
        <v/>
      </c>
      <c r="L150" s="484" t="str">
        <f>IF(Dane!L117="","",Dane!L117)</f>
        <v/>
      </c>
      <c r="M150" s="484" t="str">
        <f>IF(Dane!M117="","",Dane!M117)</f>
        <v/>
      </c>
      <c r="N150" s="484" t="str">
        <f>IF(Dane!N117="","",Dane!N117)</f>
        <v/>
      </c>
      <c r="O150" s="484" t="str">
        <f>IF(Dane!O117="","",Dane!O117)</f>
        <v/>
      </c>
      <c r="P150" s="484" t="str">
        <f>IF(Dane!P117="","",Dane!P117)</f>
        <v/>
      </c>
      <c r="Q150" s="484" t="str">
        <f>IF(Dane!Q117="","",Dane!Q117)</f>
        <v/>
      </c>
      <c r="R150" s="484" t="str">
        <f>IF(Dane!R117="","",Dane!R117)</f>
        <v/>
      </c>
      <c r="S150" s="484" t="str">
        <f>IF(Dane!S117="","",Dane!S117)</f>
        <v/>
      </c>
      <c r="T150" s="484" t="str">
        <f>IF(Dane!T117="","",Dane!T117)</f>
        <v/>
      </c>
      <c r="U150" s="484" t="str">
        <f>IF(Dane!U117="","",Dane!U117)</f>
        <v/>
      </c>
      <c r="V150" s="484" t="str">
        <f>IF(Dane!V117="","",Dane!V117)</f>
        <v/>
      </c>
      <c r="W150" s="484" t="str">
        <f>IF(Dane!W117="","",Dane!W117)</f>
        <v/>
      </c>
      <c r="X150" s="484" t="str">
        <f>IF(Dane!X117="","",Dane!X117)</f>
        <v/>
      </c>
      <c r="Y150" s="484" t="str">
        <f>IF(Dane!Y117="","",Dane!Y117)</f>
        <v/>
      </c>
      <c r="Z150" s="484" t="str">
        <f>IF(Dane!Z117="","",Dane!Z117)</f>
        <v/>
      </c>
      <c r="AA150" s="484" t="str">
        <f>IF(Dane!AA117="","",Dane!AA117)</f>
        <v/>
      </c>
      <c r="AB150" s="484" t="str">
        <f>IF(Dane!AB117="","",Dane!AB117)</f>
        <v/>
      </c>
      <c r="AC150" s="484" t="str">
        <f>IF(Dane!AC117="","",Dane!AC117)</f>
        <v/>
      </c>
      <c r="AD150" s="484" t="str">
        <f>IF(Dane!AD117="","",Dane!AD117)</f>
        <v/>
      </c>
      <c r="AE150" s="484" t="str">
        <f>IF(Dane!AE117="","",Dane!AE117)</f>
        <v/>
      </c>
      <c r="AF150" s="484" t="str">
        <f>IF(Dane!AF117="","",Dane!AF117)</f>
        <v/>
      </c>
      <c r="AG150" s="484" t="str">
        <f>IF(Dane!AG117="","",Dane!AG117)</f>
        <v/>
      </c>
      <c r="AH150" s="484" t="str">
        <f>IF(Dane!AH117="","",Dane!AH117)</f>
        <v/>
      </c>
      <c r="AI150" s="484" t="str">
        <f>IF(Dane!AI117="","",Dane!AI117)</f>
        <v/>
      </c>
      <c r="AJ150" s="484" t="str">
        <f>IF(Dane!AJ117="","",Dane!AJ117)</f>
        <v/>
      </c>
      <c r="AK150" s="197" t="str">
        <f>IF($C150="","",IF(G$79="Faza inwest.",0,IF($E150="","",ROUND(SUM($G150:G150)*$E150,2))))</f>
        <v/>
      </c>
      <c r="AL150" s="197" t="str">
        <f>IF($C150="","",IF(H$79="Faza inwest.",0,IF($E150="","",ROUND(SUM($G150:H150)*$E150,2))))</f>
        <v/>
      </c>
      <c r="AM150" s="197" t="str">
        <f>IF($C150="","",IF(I$79="Faza inwest.",0,IF($E150="","",ROUND(SUM($G150:I150)*$E150,2))))</f>
        <v/>
      </c>
      <c r="AN150" s="197" t="str">
        <f>IF($C150="","",IF(J$79="Faza inwest.",0,IF($E150="","",ROUND(SUM($G150:J150)*$E150,2))))</f>
        <v/>
      </c>
      <c r="AO150" s="197" t="str">
        <f>IF($C150="","",IF(K$79="Faza inwest.",0,IF($E150="","",ROUND(SUM($G150:K150)*$E150,2))))</f>
        <v/>
      </c>
      <c r="AP150" s="197" t="str">
        <f>IF($C150="","",IF(L$79="Faza inwest.",0,IF($E150="","",ROUND(SUM($G150:L150)*$E150,2))))</f>
        <v/>
      </c>
      <c r="AQ150" s="197" t="str">
        <f>IF($C150="","",IF(M$79="Faza inwest.",0,IF($E150="","",ROUND(SUM($G150:M150)*$E150,2))))</f>
        <v/>
      </c>
      <c r="AR150" s="197" t="str">
        <f>IF($C150="","",IF(N$79="Faza inwest.",0,IF($E150="","",ROUND(SUM($G150:N150)*$E150,2))))</f>
        <v/>
      </c>
      <c r="AS150" s="197" t="str">
        <f>IF($C150="","",IF(O$79="Faza inwest.",0,IF($E150="","",ROUND(SUM($G150:O150)*$E150,2))))</f>
        <v/>
      </c>
      <c r="AT150" s="197" t="str">
        <f>IF($C150="","",IF(P$79="Faza inwest.",0,IF($E150="","",ROUND(SUM($G150:P150)*$E150,2))))</f>
        <v/>
      </c>
      <c r="AU150" s="197" t="str">
        <f>IF($C150="","",IF(Q$79="Faza inwest.",0,IF($E150="","",ROUND(SUM($G150:Q150)*$E150,2))))</f>
        <v/>
      </c>
      <c r="AV150" s="197" t="str">
        <f>IF($C150="","",IF(R$79="Faza inwest.",0,IF($E150="","",ROUND(SUM($G150:R150)*$E150,2))))</f>
        <v/>
      </c>
      <c r="AW150" s="197" t="str">
        <f>IF($C150="","",IF(S$79="Faza inwest.",0,IF($E150="","",ROUND(SUM($G150:S150)*$E150,2))))</f>
        <v/>
      </c>
      <c r="AX150" s="197" t="str">
        <f>IF($C150="","",IF(T$79="Faza inwest.",0,IF($E150="","",ROUND(SUM($G150:T150)*$E150,2))))</f>
        <v/>
      </c>
      <c r="AY150" s="197" t="str">
        <f>IF($C150="","",IF(U$79="Faza inwest.",0,IF($E150="","",ROUND(SUM($G150:U150)*$E150,2))))</f>
        <v/>
      </c>
      <c r="AZ150" s="197" t="str">
        <f>IF($C150="","",IF(V$79="Faza inwest.",0,IF($E150="","",ROUND(SUM($G150:V150)*$E150,2))))</f>
        <v/>
      </c>
      <c r="BA150" s="197" t="str">
        <f>IF($C150="","",IF(W$79="Faza inwest.",0,IF($E150="","",ROUND(SUM($G150:W150)*$E150,2))))</f>
        <v/>
      </c>
      <c r="BB150" s="197" t="str">
        <f>IF($C150="","",IF(X$79="Faza inwest.",0,IF($E150="","",ROUND(SUM($G150:X150)*$E150,2))))</f>
        <v/>
      </c>
      <c r="BC150" s="197" t="str">
        <f>IF($C150="","",IF(Y$79="Faza inwest.",0,IF($E150="","",ROUND(SUM($G150:Y150)*$E150,2))))</f>
        <v/>
      </c>
      <c r="BD150" s="197" t="str">
        <f>IF($C150="","",IF(Z$79="Faza inwest.",0,IF($E150="","",ROUND(SUM($G150:Z150)*$E150,2))))</f>
        <v/>
      </c>
      <c r="BE150" s="197" t="str">
        <f>IF($C150="","",IF(AA$79="Faza inwest.",0,IF($E150="","",ROUND(SUM($G150:AA150)*$E150,2))))</f>
        <v/>
      </c>
      <c r="BF150" s="197" t="str">
        <f>IF($C150="","",IF(AB$79="Faza inwest.",0,IF($E150="","",ROUND(SUM($G150:AB150)*$E150,2))))</f>
        <v/>
      </c>
      <c r="BG150" s="197" t="str">
        <f>IF($C150="","",IF(AC$79="Faza inwest.",0,IF($E150="","",ROUND(SUM($G150:AC150)*$E150,2))))</f>
        <v/>
      </c>
      <c r="BH150" s="197" t="str">
        <f>IF($C150="","",IF(AD$79="Faza inwest.",0,IF($E150="","",ROUND(SUM($G150:AD150)*$E150,2))))</f>
        <v/>
      </c>
      <c r="BI150" s="197" t="str">
        <f>IF($C150="","",IF(AE$79="Faza inwest.",0,IF($E150="","",ROUND(SUM($G150:AE150)*$E150,2))))</f>
        <v/>
      </c>
      <c r="BJ150" s="197" t="str">
        <f>IF($C150="","",IF(AF$79="Faza inwest.",0,IF($E150="","",ROUND(SUM($G150:AF150)*$E150,2))))</f>
        <v/>
      </c>
      <c r="BK150" s="197" t="str">
        <f>IF($C150="","",IF(AG$79="Faza inwest.",0,IF($E150="","",ROUND(SUM($G150:AG150)*$E150,2))))</f>
        <v/>
      </c>
      <c r="BL150" s="197" t="str">
        <f>IF($C150="","",IF(AH$79="Faza inwest.",0,IF($E150="","",ROUND(SUM($G150:AH150)*$E150,2))))</f>
        <v/>
      </c>
      <c r="BM150" s="197" t="str">
        <f>IF($C150="","",IF(AI$79="Faza inwest.",0,IF($E150="","",ROUND(SUM($G150:AI150)*$E150,2))))</f>
        <v/>
      </c>
      <c r="BN150" s="197" t="str">
        <f>IF($C150="","",IF(AJ$79="Faza inwest.",0,IF($E150="","",ROUND(SUM($G150:AJ150)*$E150,2))))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8">IF(SUM(G152:AJ152)=0,"",SUM(G152:AJ152))</f>
        <v/>
      </c>
      <c r="D152" s="202" t="str">
        <f t="shared" ref="D152:E152" si="109">IF(D103="","",D103)</f>
        <v/>
      </c>
      <c r="E152" s="607" t="str">
        <f t="shared" si="109"/>
        <v/>
      </c>
      <c r="F152" s="203" t="s">
        <v>8</v>
      </c>
      <c r="G152" s="482" t="str">
        <f>IF(Dane!G119="","",Dane!G119)</f>
        <v/>
      </c>
      <c r="H152" s="482" t="str">
        <f>IF(Dane!H119="","",Dane!H119)</f>
        <v/>
      </c>
      <c r="I152" s="482" t="str">
        <f>IF(Dane!I119="","",Dane!I119)</f>
        <v/>
      </c>
      <c r="J152" s="482" t="str">
        <f>IF(Dane!J119="","",Dane!J119)</f>
        <v/>
      </c>
      <c r="K152" s="482" t="str">
        <f>IF(Dane!K119="","",Dane!K119)</f>
        <v/>
      </c>
      <c r="L152" s="482" t="str">
        <f>IF(Dane!L119="","",Dane!L119)</f>
        <v/>
      </c>
      <c r="M152" s="482" t="str">
        <f>IF(Dane!M119="","",Dane!M119)</f>
        <v/>
      </c>
      <c r="N152" s="482" t="str">
        <f>IF(Dane!N119="","",Dane!N119)</f>
        <v/>
      </c>
      <c r="O152" s="482" t="str">
        <f>IF(Dane!O119="","",Dane!O119)</f>
        <v/>
      </c>
      <c r="P152" s="482" t="str">
        <f>IF(Dane!P119="","",Dane!P119)</f>
        <v/>
      </c>
      <c r="Q152" s="482" t="str">
        <f>IF(Dane!Q119="","",Dane!Q119)</f>
        <v/>
      </c>
      <c r="R152" s="482" t="str">
        <f>IF(Dane!R119="","",Dane!R119)</f>
        <v/>
      </c>
      <c r="S152" s="482" t="str">
        <f>IF(Dane!S119="","",Dane!S119)</f>
        <v/>
      </c>
      <c r="T152" s="482" t="str">
        <f>IF(Dane!T119="","",Dane!T119)</f>
        <v/>
      </c>
      <c r="U152" s="482" t="str">
        <f>IF(Dane!U119="","",Dane!U119)</f>
        <v/>
      </c>
      <c r="V152" s="482" t="str">
        <f>IF(Dane!V119="","",Dane!V119)</f>
        <v/>
      </c>
      <c r="W152" s="482" t="str">
        <f>IF(Dane!W119="","",Dane!W119)</f>
        <v/>
      </c>
      <c r="X152" s="482" t="str">
        <f>IF(Dane!X119="","",Dane!X119)</f>
        <v/>
      </c>
      <c r="Y152" s="482" t="str">
        <f>IF(Dane!Y119="","",Dane!Y119)</f>
        <v/>
      </c>
      <c r="Z152" s="482" t="str">
        <f>IF(Dane!Z119="","",Dane!Z119)</f>
        <v/>
      </c>
      <c r="AA152" s="482" t="str">
        <f>IF(Dane!AA119="","",Dane!AA119)</f>
        <v/>
      </c>
      <c r="AB152" s="482" t="str">
        <f>IF(Dane!AB119="","",Dane!AB119)</f>
        <v/>
      </c>
      <c r="AC152" s="482" t="str">
        <f>IF(Dane!AC119="","",Dane!AC119)</f>
        <v/>
      </c>
      <c r="AD152" s="482" t="str">
        <f>IF(Dane!AD119="","",Dane!AD119)</f>
        <v/>
      </c>
      <c r="AE152" s="482" t="str">
        <f>IF(Dane!AE119="","",Dane!AE119)</f>
        <v/>
      </c>
      <c r="AF152" s="482" t="str">
        <f>IF(Dane!AF119="","",Dane!AF119)</f>
        <v/>
      </c>
      <c r="AG152" s="482" t="str">
        <f>IF(Dane!AG119="","",Dane!AG119)</f>
        <v/>
      </c>
      <c r="AH152" s="482" t="str">
        <f>IF(Dane!AH119="","",Dane!AH119)</f>
        <v/>
      </c>
      <c r="AI152" s="482" t="str">
        <f>IF(Dane!AI119="","",Dane!AI119)</f>
        <v/>
      </c>
      <c r="AJ152" s="482" t="str">
        <f>IF(Dane!AJ119="","",Dane!AJ119)</f>
        <v/>
      </c>
      <c r="AK152" s="189" t="str">
        <f>IF($C152="","",IF(G$79="Faza inwest.",0,IF($E152="","",ROUND(SUM($G152:G152)*$E152,2))))</f>
        <v/>
      </c>
      <c r="AL152" s="189" t="str">
        <f>IF($C152="","",IF(H$79="Faza inwest.",0,IF($E152="","",ROUND(SUM($G152:H152)*$E152,2))))</f>
        <v/>
      </c>
      <c r="AM152" s="189" t="str">
        <f>IF($C152="","",IF(I$79="Faza inwest.",0,IF($E152="","",ROUND(SUM($G152:I152)*$E152,2))))</f>
        <v/>
      </c>
      <c r="AN152" s="189" t="str">
        <f>IF($C152="","",IF(J$79="Faza inwest.",0,IF($E152="","",ROUND(SUM($G152:J152)*$E152,2))))</f>
        <v/>
      </c>
      <c r="AO152" s="189" t="str">
        <f>IF($C152="","",IF(K$79="Faza inwest.",0,IF($E152="","",ROUND(SUM($G152:K152)*$E152,2))))</f>
        <v/>
      </c>
      <c r="AP152" s="189" t="str">
        <f>IF($C152="","",IF(L$79="Faza inwest.",0,IF($E152="","",ROUND(SUM($G152:L152)*$E152,2))))</f>
        <v/>
      </c>
      <c r="AQ152" s="189" t="str">
        <f>IF($C152="","",IF(M$79="Faza inwest.",0,IF($E152="","",ROUND(SUM($G152:M152)*$E152,2))))</f>
        <v/>
      </c>
      <c r="AR152" s="189" t="str">
        <f>IF($C152="","",IF(N$79="Faza inwest.",0,IF($E152="","",ROUND(SUM($G152:N152)*$E152,2))))</f>
        <v/>
      </c>
      <c r="AS152" s="189" t="str">
        <f>IF($C152="","",IF(O$79="Faza inwest.",0,IF($E152="","",ROUND(SUM($G152:O152)*$E152,2))))</f>
        <v/>
      </c>
      <c r="AT152" s="189" t="str">
        <f>IF($C152="","",IF(P$79="Faza inwest.",0,IF($E152="","",ROUND(SUM($G152:P152)*$E152,2))))</f>
        <v/>
      </c>
      <c r="AU152" s="189" t="str">
        <f>IF($C152="","",IF(Q$79="Faza inwest.",0,IF($E152="","",ROUND(SUM($G152:Q152)*$E152,2))))</f>
        <v/>
      </c>
      <c r="AV152" s="189" t="str">
        <f>IF($C152="","",IF(R$79="Faza inwest.",0,IF($E152="","",ROUND(SUM($G152:R152)*$E152,2))))</f>
        <v/>
      </c>
      <c r="AW152" s="189" t="str">
        <f>IF($C152="","",IF(S$79="Faza inwest.",0,IF($E152="","",ROUND(SUM($G152:S152)*$E152,2))))</f>
        <v/>
      </c>
      <c r="AX152" s="189" t="str">
        <f>IF($C152="","",IF(T$79="Faza inwest.",0,IF($E152="","",ROUND(SUM($G152:T152)*$E152,2))))</f>
        <v/>
      </c>
      <c r="AY152" s="189" t="str">
        <f>IF($C152="","",IF(U$79="Faza inwest.",0,IF($E152="","",ROUND(SUM($G152:U152)*$E152,2))))</f>
        <v/>
      </c>
      <c r="AZ152" s="189" t="str">
        <f>IF($C152="","",IF(V$79="Faza inwest.",0,IF($E152="","",ROUND(SUM($G152:V152)*$E152,2))))</f>
        <v/>
      </c>
      <c r="BA152" s="189" t="str">
        <f>IF($C152="","",IF(W$79="Faza inwest.",0,IF($E152="","",ROUND(SUM($G152:W152)*$E152,2))))</f>
        <v/>
      </c>
      <c r="BB152" s="189" t="str">
        <f>IF($C152="","",IF(X$79="Faza inwest.",0,IF($E152="","",ROUND(SUM($G152:X152)*$E152,2))))</f>
        <v/>
      </c>
      <c r="BC152" s="189" t="str">
        <f>IF($C152="","",IF(Y$79="Faza inwest.",0,IF($E152="","",ROUND(SUM($G152:Y152)*$E152,2))))</f>
        <v/>
      </c>
      <c r="BD152" s="189" t="str">
        <f>IF($C152="","",IF(Z$79="Faza inwest.",0,IF($E152="","",ROUND(SUM($G152:Z152)*$E152,2))))</f>
        <v/>
      </c>
      <c r="BE152" s="189" t="str">
        <f>IF($C152="","",IF(AA$79="Faza inwest.",0,IF($E152="","",ROUND(SUM($G152:AA152)*$E152,2))))</f>
        <v/>
      </c>
      <c r="BF152" s="189" t="str">
        <f>IF($C152="","",IF(AB$79="Faza inwest.",0,IF($E152="","",ROUND(SUM($G152:AB152)*$E152,2))))</f>
        <v/>
      </c>
      <c r="BG152" s="189" t="str">
        <f>IF($C152="","",IF(AC$79="Faza inwest.",0,IF($E152="","",ROUND(SUM($G152:AC152)*$E152,2))))</f>
        <v/>
      </c>
      <c r="BH152" s="189" t="str">
        <f>IF($C152="","",IF(AD$79="Faza inwest.",0,IF($E152="","",ROUND(SUM($G152:AD152)*$E152,2))))</f>
        <v/>
      </c>
      <c r="BI152" s="189" t="str">
        <f>IF($C152="","",IF(AE$79="Faza inwest.",0,IF($E152="","",ROUND(SUM($G152:AE152)*$E152,2))))</f>
        <v/>
      </c>
      <c r="BJ152" s="189" t="str">
        <f>IF($C152="","",IF(AF$79="Faza inwest.",0,IF($E152="","",ROUND(SUM($G152:AF152)*$E152,2))))</f>
        <v/>
      </c>
      <c r="BK152" s="189" t="str">
        <f>IF($C152="","",IF(AG$79="Faza inwest.",0,IF($E152="","",ROUND(SUM($G152:AG152)*$E152,2))))</f>
        <v/>
      </c>
      <c r="BL152" s="189" t="str">
        <f>IF($C152="","",IF(AH$79="Faza inwest.",0,IF($E152="","",ROUND(SUM($G152:AH152)*$E152,2))))</f>
        <v/>
      </c>
      <c r="BM152" s="189" t="str">
        <f>IF($C152="","",IF(AI$79="Faza inwest.",0,IF($E152="","",ROUND(SUM($G152:AI152)*$E152,2))))</f>
        <v/>
      </c>
      <c r="BN152" s="189" t="str">
        <f>IF($C152="","",IF(AJ$79="Faza inwest.",0,IF($E152="","",ROUND(SUM($G152:AJ152)*$E152,2))))</f>
        <v/>
      </c>
    </row>
    <row r="153" spans="1:66" s="70" customFormat="1">
      <c r="A153" s="94" t="str">
        <f t="shared" ref="A153" si="110">IF(A104="","",A104)</f>
        <v/>
      </c>
      <c r="B153" s="204" t="str">
        <f t="shared" ref="B153:B171" si="111">IF(B104="","",B104)</f>
        <v/>
      </c>
      <c r="C153" s="205" t="str">
        <f t="shared" si="108"/>
        <v/>
      </c>
      <c r="D153" s="206" t="str">
        <f t="shared" ref="D153:E153" si="112">IF(D104="","",D104)</f>
        <v/>
      </c>
      <c r="E153" s="608" t="str">
        <f t="shared" si="112"/>
        <v/>
      </c>
      <c r="F153" s="207" t="s">
        <v>8</v>
      </c>
      <c r="G153" s="483" t="str">
        <f>IF(Dane!G120="","",Dane!G120)</f>
        <v/>
      </c>
      <c r="H153" s="483" t="str">
        <f>IF(Dane!H120="","",Dane!H120)</f>
        <v/>
      </c>
      <c r="I153" s="483" t="str">
        <f>IF(Dane!I120="","",Dane!I120)</f>
        <v/>
      </c>
      <c r="J153" s="483" t="str">
        <f>IF(Dane!J120="","",Dane!J120)</f>
        <v/>
      </c>
      <c r="K153" s="483" t="str">
        <f>IF(Dane!K120="","",Dane!K120)</f>
        <v/>
      </c>
      <c r="L153" s="483" t="str">
        <f>IF(Dane!L120="","",Dane!L120)</f>
        <v/>
      </c>
      <c r="M153" s="483" t="str">
        <f>IF(Dane!M120="","",Dane!M120)</f>
        <v/>
      </c>
      <c r="N153" s="483" t="str">
        <f>IF(Dane!N120="","",Dane!N120)</f>
        <v/>
      </c>
      <c r="O153" s="483" t="str">
        <f>IF(Dane!O120="","",Dane!O120)</f>
        <v/>
      </c>
      <c r="P153" s="483" t="str">
        <f>IF(Dane!P120="","",Dane!P120)</f>
        <v/>
      </c>
      <c r="Q153" s="483" t="str">
        <f>IF(Dane!Q120="","",Dane!Q120)</f>
        <v/>
      </c>
      <c r="R153" s="483" t="str">
        <f>IF(Dane!R120="","",Dane!R120)</f>
        <v/>
      </c>
      <c r="S153" s="483" t="str">
        <f>IF(Dane!S120="","",Dane!S120)</f>
        <v/>
      </c>
      <c r="T153" s="483" t="str">
        <f>IF(Dane!T120="","",Dane!T120)</f>
        <v/>
      </c>
      <c r="U153" s="483" t="str">
        <f>IF(Dane!U120="","",Dane!U120)</f>
        <v/>
      </c>
      <c r="V153" s="483" t="str">
        <f>IF(Dane!V120="","",Dane!V120)</f>
        <v/>
      </c>
      <c r="W153" s="483" t="str">
        <f>IF(Dane!W120="","",Dane!W120)</f>
        <v/>
      </c>
      <c r="X153" s="483" t="str">
        <f>IF(Dane!X120="","",Dane!X120)</f>
        <v/>
      </c>
      <c r="Y153" s="483" t="str">
        <f>IF(Dane!Y120="","",Dane!Y120)</f>
        <v/>
      </c>
      <c r="Z153" s="483" t="str">
        <f>IF(Dane!Z120="","",Dane!Z120)</f>
        <v/>
      </c>
      <c r="AA153" s="483" t="str">
        <f>IF(Dane!AA120="","",Dane!AA120)</f>
        <v/>
      </c>
      <c r="AB153" s="483" t="str">
        <f>IF(Dane!AB120="","",Dane!AB120)</f>
        <v/>
      </c>
      <c r="AC153" s="483" t="str">
        <f>IF(Dane!AC120="","",Dane!AC120)</f>
        <v/>
      </c>
      <c r="AD153" s="483" t="str">
        <f>IF(Dane!AD120="","",Dane!AD120)</f>
        <v/>
      </c>
      <c r="AE153" s="483" t="str">
        <f>IF(Dane!AE120="","",Dane!AE120)</f>
        <v/>
      </c>
      <c r="AF153" s="483" t="str">
        <f>IF(Dane!AF120="","",Dane!AF120)</f>
        <v/>
      </c>
      <c r="AG153" s="483" t="str">
        <f>IF(Dane!AG120="","",Dane!AG120)</f>
        <v/>
      </c>
      <c r="AH153" s="483" t="str">
        <f>IF(Dane!AH120="","",Dane!AH120)</f>
        <v/>
      </c>
      <c r="AI153" s="483" t="str">
        <f>IF(Dane!AI120="","",Dane!AI120)</f>
        <v/>
      </c>
      <c r="AJ153" s="483" t="str">
        <f>IF(Dane!AJ120="","",Dane!AJ120)</f>
        <v/>
      </c>
      <c r="AK153" s="195" t="str">
        <f>IF($C153="","",IF(G$79="Faza inwest.",0,IF($E153="","",ROUND(SUM($G153:G153)*$E153,2))))</f>
        <v/>
      </c>
      <c r="AL153" s="195" t="str">
        <f>IF($C153="","",IF(H$79="Faza inwest.",0,IF($E153="","",ROUND(SUM($G153:H153)*$E153,2))))</f>
        <v/>
      </c>
      <c r="AM153" s="195" t="str">
        <f>IF($C153="","",IF(I$79="Faza inwest.",0,IF($E153="","",ROUND(SUM($G153:I153)*$E153,2))))</f>
        <v/>
      </c>
      <c r="AN153" s="195" t="str">
        <f>IF($C153="","",IF(J$79="Faza inwest.",0,IF($E153="","",ROUND(SUM($G153:J153)*$E153,2))))</f>
        <v/>
      </c>
      <c r="AO153" s="195" t="str">
        <f>IF($C153="","",IF(K$79="Faza inwest.",0,IF($E153="","",ROUND(SUM($G153:K153)*$E153,2))))</f>
        <v/>
      </c>
      <c r="AP153" s="195" t="str">
        <f>IF($C153="","",IF(L$79="Faza inwest.",0,IF($E153="","",ROUND(SUM($G153:L153)*$E153,2))))</f>
        <v/>
      </c>
      <c r="AQ153" s="195" t="str">
        <f>IF($C153="","",IF(M$79="Faza inwest.",0,IF($E153="","",ROUND(SUM($G153:M153)*$E153,2))))</f>
        <v/>
      </c>
      <c r="AR153" s="195" t="str">
        <f>IF($C153="","",IF(N$79="Faza inwest.",0,IF($E153="","",ROUND(SUM($G153:N153)*$E153,2))))</f>
        <v/>
      </c>
      <c r="AS153" s="195" t="str">
        <f>IF($C153="","",IF(O$79="Faza inwest.",0,IF($E153="","",ROUND(SUM($G153:O153)*$E153,2))))</f>
        <v/>
      </c>
      <c r="AT153" s="195" t="str">
        <f>IF($C153="","",IF(P$79="Faza inwest.",0,IF($E153="","",ROUND(SUM($G153:P153)*$E153,2))))</f>
        <v/>
      </c>
      <c r="AU153" s="195" t="str">
        <f>IF($C153="","",IF(Q$79="Faza inwest.",0,IF($E153="","",ROUND(SUM($G153:Q153)*$E153,2))))</f>
        <v/>
      </c>
      <c r="AV153" s="195" t="str">
        <f>IF($C153="","",IF(R$79="Faza inwest.",0,IF($E153="","",ROUND(SUM($G153:R153)*$E153,2))))</f>
        <v/>
      </c>
      <c r="AW153" s="195" t="str">
        <f>IF($C153="","",IF(S$79="Faza inwest.",0,IF($E153="","",ROUND(SUM($G153:S153)*$E153,2))))</f>
        <v/>
      </c>
      <c r="AX153" s="195" t="str">
        <f>IF($C153="","",IF(T$79="Faza inwest.",0,IF($E153="","",ROUND(SUM($G153:T153)*$E153,2))))</f>
        <v/>
      </c>
      <c r="AY153" s="195" t="str">
        <f>IF($C153="","",IF(U$79="Faza inwest.",0,IF($E153="","",ROUND(SUM($G153:U153)*$E153,2))))</f>
        <v/>
      </c>
      <c r="AZ153" s="195" t="str">
        <f>IF($C153="","",IF(V$79="Faza inwest.",0,IF($E153="","",ROUND(SUM($G153:V153)*$E153,2))))</f>
        <v/>
      </c>
      <c r="BA153" s="195" t="str">
        <f>IF($C153="","",IF(W$79="Faza inwest.",0,IF($E153="","",ROUND(SUM($G153:W153)*$E153,2))))</f>
        <v/>
      </c>
      <c r="BB153" s="195" t="str">
        <f>IF($C153="","",IF(X$79="Faza inwest.",0,IF($E153="","",ROUND(SUM($G153:X153)*$E153,2))))</f>
        <v/>
      </c>
      <c r="BC153" s="195" t="str">
        <f>IF($C153="","",IF(Y$79="Faza inwest.",0,IF($E153="","",ROUND(SUM($G153:Y153)*$E153,2))))</f>
        <v/>
      </c>
      <c r="BD153" s="195" t="str">
        <f>IF($C153="","",IF(Z$79="Faza inwest.",0,IF($E153="","",ROUND(SUM($G153:Z153)*$E153,2))))</f>
        <v/>
      </c>
      <c r="BE153" s="195" t="str">
        <f>IF($C153="","",IF(AA$79="Faza inwest.",0,IF($E153="","",ROUND(SUM($G153:AA153)*$E153,2))))</f>
        <v/>
      </c>
      <c r="BF153" s="195" t="str">
        <f>IF($C153="","",IF(AB$79="Faza inwest.",0,IF($E153="","",ROUND(SUM($G153:AB153)*$E153,2))))</f>
        <v/>
      </c>
      <c r="BG153" s="195" t="str">
        <f>IF($C153="","",IF(AC$79="Faza inwest.",0,IF($E153="","",ROUND(SUM($G153:AC153)*$E153,2))))</f>
        <v/>
      </c>
      <c r="BH153" s="195" t="str">
        <f>IF($C153="","",IF(AD$79="Faza inwest.",0,IF($E153="","",ROUND(SUM($G153:AD153)*$E153,2))))</f>
        <v/>
      </c>
      <c r="BI153" s="195" t="str">
        <f>IF($C153="","",IF(AE$79="Faza inwest.",0,IF($E153="","",ROUND(SUM($G153:AE153)*$E153,2))))</f>
        <v/>
      </c>
      <c r="BJ153" s="195" t="str">
        <f>IF($C153="","",IF(AF$79="Faza inwest.",0,IF($E153="","",ROUND(SUM($G153:AF153)*$E153,2))))</f>
        <v/>
      </c>
      <c r="BK153" s="195" t="str">
        <f>IF($C153="","",IF(AG$79="Faza inwest.",0,IF($E153="","",ROUND(SUM($G153:AG153)*$E153,2))))</f>
        <v/>
      </c>
      <c r="BL153" s="195" t="str">
        <f>IF($C153="","",IF(AH$79="Faza inwest.",0,IF($E153="","",ROUND(SUM($G153:AH153)*$E153,2))))</f>
        <v/>
      </c>
      <c r="BM153" s="195" t="str">
        <f>IF($C153="","",IF(AI$79="Faza inwest.",0,IF($E153="","",ROUND(SUM($G153:AI153)*$E153,2))))</f>
        <v/>
      </c>
      <c r="BN153" s="195" t="str">
        <f>IF($C153="","",IF(AJ$79="Faza inwest.",0,IF($E153="","",ROUND(SUM($G153:AJ153)*$E153,2))))</f>
        <v/>
      </c>
    </row>
    <row r="154" spans="1:66" s="70" customFormat="1">
      <c r="A154" s="94" t="str">
        <f t="shared" ref="A154" si="113">IF(A105="","",A105)</f>
        <v/>
      </c>
      <c r="B154" s="204" t="str">
        <f t="shared" si="111"/>
        <v/>
      </c>
      <c r="C154" s="205" t="str">
        <f t="shared" si="108"/>
        <v/>
      </c>
      <c r="D154" s="206" t="str">
        <f t="shared" ref="D154:E154" si="114">IF(D105="","",D105)</f>
        <v/>
      </c>
      <c r="E154" s="608" t="str">
        <f t="shared" si="114"/>
        <v/>
      </c>
      <c r="F154" s="207" t="s">
        <v>8</v>
      </c>
      <c r="G154" s="483" t="str">
        <f>IF(Dane!G121="","",Dane!G121)</f>
        <v/>
      </c>
      <c r="H154" s="483" t="str">
        <f>IF(Dane!H121="","",Dane!H121)</f>
        <v/>
      </c>
      <c r="I154" s="483" t="str">
        <f>IF(Dane!I121="","",Dane!I121)</f>
        <v/>
      </c>
      <c r="J154" s="483" t="str">
        <f>IF(Dane!J121="","",Dane!J121)</f>
        <v/>
      </c>
      <c r="K154" s="483" t="str">
        <f>IF(Dane!K121="","",Dane!K121)</f>
        <v/>
      </c>
      <c r="L154" s="483" t="str">
        <f>IF(Dane!L121="","",Dane!L121)</f>
        <v/>
      </c>
      <c r="M154" s="483" t="str">
        <f>IF(Dane!M121="","",Dane!M121)</f>
        <v/>
      </c>
      <c r="N154" s="483" t="str">
        <f>IF(Dane!N121="","",Dane!N121)</f>
        <v/>
      </c>
      <c r="O154" s="483" t="str">
        <f>IF(Dane!O121="","",Dane!O121)</f>
        <v/>
      </c>
      <c r="P154" s="483" t="str">
        <f>IF(Dane!P121="","",Dane!P121)</f>
        <v/>
      </c>
      <c r="Q154" s="483" t="str">
        <f>IF(Dane!Q121="","",Dane!Q121)</f>
        <v/>
      </c>
      <c r="R154" s="483" t="str">
        <f>IF(Dane!R121="","",Dane!R121)</f>
        <v/>
      </c>
      <c r="S154" s="483" t="str">
        <f>IF(Dane!S121="","",Dane!S121)</f>
        <v/>
      </c>
      <c r="T154" s="483" t="str">
        <f>IF(Dane!T121="","",Dane!T121)</f>
        <v/>
      </c>
      <c r="U154" s="483" t="str">
        <f>IF(Dane!U121="","",Dane!U121)</f>
        <v/>
      </c>
      <c r="V154" s="483" t="str">
        <f>IF(Dane!V121="","",Dane!V121)</f>
        <v/>
      </c>
      <c r="W154" s="483" t="str">
        <f>IF(Dane!W121="","",Dane!W121)</f>
        <v/>
      </c>
      <c r="X154" s="483" t="str">
        <f>IF(Dane!X121="","",Dane!X121)</f>
        <v/>
      </c>
      <c r="Y154" s="483" t="str">
        <f>IF(Dane!Y121="","",Dane!Y121)</f>
        <v/>
      </c>
      <c r="Z154" s="483" t="str">
        <f>IF(Dane!Z121="","",Dane!Z121)</f>
        <v/>
      </c>
      <c r="AA154" s="483" t="str">
        <f>IF(Dane!AA121="","",Dane!AA121)</f>
        <v/>
      </c>
      <c r="AB154" s="483" t="str">
        <f>IF(Dane!AB121="","",Dane!AB121)</f>
        <v/>
      </c>
      <c r="AC154" s="483" t="str">
        <f>IF(Dane!AC121="","",Dane!AC121)</f>
        <v/>
      </c>
      <c r="AD154" s="483" t="str">
        <f>IF(Dane!AD121="","",Dane!AD121)</f>
        <v/>
      </c>
      <c r="AE154" s="483" t="str">
        <f>IF(Dane!AE121="","",Dane!AE121)</f>
        <v/>
      </c>
      <c r="AF154" s="483" t="str">
        <f>IF(Dane!AF121="","",Dane!AF121)</f>
        <v/>
      </c>
      <c r="AG154" s="483" t="str">
        <f>IF(Dane!AG121="","",Dane!AG121)</f>
        <v/>
      </c>
      <c r="AH154" s="483" t="str">
        <f>IF(Dane!AH121="","",Dane!AH121)</f>
        <v/>
      </c>
      <c r="AI154" s="483" t="str">
        <f>IF(Dane!AI121="","",Dane!AI121)</f>
        <v/>
      </c>
      <c r="AJ154" s="483" t="str">
        <f>IF(Dane!AJ121="","",Dane!AJ121)</f>
        <v/>
      </c>
      <c r="AK154" s="195" t="str">
        <f>IF($C154="","",IF(G$79="Faza inwest.",0,IF($E154="","",ROUND(SUM($G154:G154)*$E154,2))))</f>
        <v/>
      </c>
      <c r="AL154" s="195" t="str">
        <f>IF($C154="","",IF(H$79="Faza inwest.",0,IF($E154="","",ROUND(SUM($G154:H154)*$E154,2))))</f>
        <v/>
      </c>
      <c r="AM154" s="195" t="str">
        <f>IF($C154="","",IF(I$79="Faza inwest.",0,IF($E154="","",ROUND(SUM($G154:I154)*$E154,2))))</f>
        <v/>
      </c>
      <c r="AN154" s="195" t="str">
        <f>IF($C154="","",IF(J$79="Faza inwest.",0,IF($E154="","",ROUND(SUM($G154:J154)*$E154,2))))</f>
        <v/>
      </c>
      <c r="AO154" s="195" t="str">
        <f>IF($C154="","",IF(K$79="Faza inwest.",0,IF($E154="","",ROUND(SUM($G154:K154)*$E154,2))))</f>
        <v/>
      </c>
      <c r="AP154" s="195" t="str">
        <f>IF($C154="","",IF(L$79="Faza inwest.",0,IF($E154="","",ROUND(SUM($G154:L154)*$E154,2))))</f>
        <v/>
      </c>
      <c r="AQ154" s="195" t="str">
        <f>IF($C154="","",IF(M$79="Faza inwest.",0,IF($E154="","",ROUND(SUM($G154:M154)*$E154,2))))</f>
        <v/>
      </c>
      <c r="AR154" s="195" t="str">
        <f>IF($C154="","",IF(N$79="Faza inwest.",0,IF($E154="","",ROUND(SUM($G154:N154)*$E154,2))))</f>
        <v/>
      </c>
      <c r="AS154" s="195" t="str">
        <f>IF($C154="","",IF(O$79="Faza inwest.",0,IF($E154="","",ROUND(SUM($G154:O154)*$E154,2))))</f>
        <v/>
      </c>
      <c r="AT154" s="195" t="str">
        <f>IF($C154="","",IF(P$79="Faza inwest.",0,IF($E154="","",ROUND(SUM($G154:P154)*$E154,2))))</f>
        <v/>
      </c>
      <c r="AU154" s="195" t="str">
        <f>IF($C154="","",IF(Q$79="Faza inwest.",0,IF($E154="","",ROUND(SUM($G154:Q154)*$E154,2))))</f>
        <v/>
      </c>
      <c r="AV154" s="195" t="str">
        <f>IF($C154="","",IF(R$79="Faza inwest.",0,IF($E154="","",ROUND(SUM($G154:R154)*$E154,2))))</f>
        <v/>
      </c>
      <c r="AW154" s="195" t="str">
        <f>IF($C154="","",IF(S$79="Faza inwest.",0,IF($E154="","",ROUND(SUM($G154:S154)*$E154,2))))</f>
        <v/>
      </c>
      <c r="AX154" s="195" t="str">
        <f>IF($C154="","",IF(T$79="Faza inwest.",0,IF($E154="","",ROUND(SUM($G154:T154)*$E154,2))))</f>
        <v/>
      </c>
      <c r="AY154" s="195" t="str">
        <f>IF($C154="","",IF(U$79="Faza inwest.",0,IF($E154="","",ROUND(SUM($G154:U154)*$E154,2))))</f>
        <v/>
      </c>
      <c r="AZ154" s="195" t="str">
        <f>IF($C154="","",IF(V$79="Faza inwest.",0,IF($E154="","",ROUND(SUM($G154:V154)*$E154,2))))</f>
        <v/>
      </c>
      <c r="BA154" s="195" t="str">
        <f>IF($C154="","",IF(W$79="Faza inwest.",0,IF($E154="","",ROUND(SUM($G154:W154)*$E154,2))))</f>
        <v/>
      </c>
      <c r="BB154" s="195" t="str">
        <f>IF($C154="","",IF(X$79="Faza inwest.",0,IF($E154="","",ROUND(SUM($G154:X154)*$E154,2))))</f>
        <v/>
      </c>
      <c r="BC154" s="195" t="str">
        <f>IF($C154="","",IF(Y$79="Faza inwest.",0,IF($E154="","",ROUND(SUM($G154:Y154)*$E154,2))))</f>
        <v/>
      </c>
      <c r="BD154" s="195" t="str">
        <f>IF($C154="","",IF(Z$79="Faza inwest.",0,IF($E154="","",ROUND(SUM($G154:Z154)*$E154,2))))</f>
        <v/>
      </c>
      <c r="BE154" s="195" t="str">
        <f>IF($C154="","",IF(AA$79="Faza inwest.",0,IF($E154="","",ROUND(SUM($G154:AA154)*$E154,2))))</f>
        <v/>
      </c>
      <c r="BF154" s="195" t="str">
        <f>IF($C154="","",IF(AB$79="Faza inwest.",0,IF($E154="","",ROUND(SUM($G154:AB154)*$E154,2))))</f>
        <v/>
      </c>
      <c r="BG154" s="195" t="str">
        <f>IF($C154="","",IF(AC$79="Faza inwest.",0,IF($E154="","",ROUND(SUM($G154:AC154)*$E154,2))))</f>
        <v/>
      </c>
      <c r="BH154" s="195" t="str">
        <f>IF($C154="","",IF(AD$79="Faza inwest.",0,IF($E154="","",ROUND(SUM($G154:AD154)*$E154,2))))</f>
        <v/>
      </c>
      <c r="BI154" s="195" t="str">
        <f>IF($C154="","",IF(AE$79="Faza inwest.",0,IF($E154="","",ROUND(SUM($G154:AE154)*$E154,2))))</f>
        <v/>
      </c>
      <c r="BJ154" s="195" t="str">
        <f>IF($C154="","",IF(AF$79="Faza inwest.",0,IF($E154="","",ROUND(SUM($G154:AF154)*$E154,2))))</f>
        <v/>
      </c>
      <c r="BK154" s="195" t="str">
        <f>IF($C154="","",IF(AG$79="Faza inwest.",0,IF($E154="","",ROUND(SUM($G154:AG154)*$E154,2))))</f>
        <v/>
      </c>
      <c r="BL154" s="195" t="str">
        <f>IF($C154="","",IF(AH$79="Faza inwest.",0,IF($E154="","",ROUND(SUM($G154:AH154)*$E154,2))))</f>
        <v/>
      </c>
      <c r="BM154" s="195" t="str">
        <f>IF($C154="","",IF(AI$79="Faza inwest.",0,IF($E154="","",ROUND(SUM($G154:AI154)*$E154,2))))</f>
        <v/>
      </c>
      <c r="BN154" s="195" t="str">
        <f>IF($C154="","",IF(AJ$79="Faza inwest.",0,IF($E154="","",ROUND(SUM($G154:AJ154)*$E154,2))))</f>
        <v/>
      </c>
    </row>
    <row r="155" spans="1:66" s="70" customFormat="1">
      <c r="A155" s="94" t="str">
        <f t="shared" ref="A155" si="115">IF(A106="","",A106)</f>
        <v/>
      </c>
      <c r="B155" s="204" t="str">
        <f t="shared" si="111"/>
        <v/>
      </c>
      <c r="C155" s="205" t="str">
        <f t="shared" si="108"/>
        <v/>
      </c>
      <c r="D155" s="206" t="str">
        <f t="shared" ref="D155:E155" si="116">IF(D106="","",D106)</f>
        <v/>
      </c>
      <c r="E155" s="608" t="str">
        <f t="shared" si="116"/>
        <v/>
      </c>
      <c r="F155" s="207" t="s">
        <v>8</v>
      </c>
      <c r="G155" s="483" t="str">
        <f>IF(Dane!G122="","",Dane!G122)</f>
        <v/>
      </c>
      <c r="H155" s="483" t="str">
        <f>IF(Dane!H122="","",Dane!H122)</f>
        <v/>
      </c>
      <c r="I155" s="483" t="str">
        <f>IF(Dane!I122="","",Dane!I122)</f>
        <v/>
      </c>
      <c r="J155" s="483" t="str">
        <f>IF(Dane!J122="","",Dane!J122)</f>
        <v/>
      </c>
      <c r="K155" s="483" t="str">
        <f>IF(Dane!K122="","",Dane!K122)</f>
        <v/>
      </c>
      <c r="L155" s="483" t="str">
        <f>IF(Dane!L122="","",Dane!L122)</f>
        <v/>
      </c>
      <c r="M155" s="483" t="str">
        <f>IF(Dane!M122="","",Dane!M122)</f>
        <v/>
      </c>
      <c r="N155" s="483" t="str">
        <f>IF(Dane!N122="","",Dane!N122)</f>
        <v/>
      </c>
      <c r="O155" s="483" t="str">
        <f>IF(Dane!O122="","",Dane!O122)</f>
        <v/>
      </c>
      <c r="P155" s="483" t="str">
        <f>IF(Dane!P122="","",Dane!P122)</f>
        <v/>
      </c>
      <c r="Q155" s="483" t="str">
        <f>IF(Dane!Q122="","",Dane!Q122)</f>
        <v/>
      </c>
      <c r="R155" s="483" t="str">
        <f>IF(Dane!R122="","",Dane!R122)</f>
        <v/>
      </c>
      <c r="S155" s="483" t="str">
        <f>IF(Dane!S122="","",Dane!S122)</f>
        <v/>
      </c>
      <c r="T155" s="483" t="str">
        <f>IF(Dane!T122="","",Dane!T122)</f>
        <v/>
      </c>
      <c r="U155" s="483" t="str">
        <f>IF(Dane!U122="","",Dane!U122)</f>
        <v/>
      </c>
      <c r="V155" s="483" t="str">
        <f>IF(Dane!V122="","",Dane!V122)</f>
        <v/>
      </c>
      <c r="W155" s="483" t="str">
        <f>IF(Dane!W122="","",Dane!W122)</f>
        <v/>
      </c>
      <c r="X155" s="483" t="str">
        <f>IF(Dane!X122="","",Dane!X122)</f>
        <v/>
      </c>
      <c r="Y155" s="483" t="str">
        <f>IF(Dane!Y122="","",Dane!Y122)</f>
        <v/>
      </c>
      <c r="Z155" s="483" t="str">
        <f>IF(Dane!Z122="","",Dane!Z122)</f>
        <v/>
      </c>
      <c r="AA155" s="483" t="str">
        <f>IF(Dane!AA122="","",Dane!AA122)</f>
        <v/>
      </c>
      <c r="AB155" s="483" t="str">
        <f>IF(Dane!AB122="","",Dane!AB122)</f>
        <v/>
      </c>
      <c r="AC155" s="483" t="str">
        <f>IF(Dane!AC122="","",Dane!AC122)</f>
        <v/>
      </c>
      <c r="AD155" s="483" t="str">
        <f>IF(Dane!AD122="","",Dane!AD122)</f>
        <v/>
      </c>
      <c r="AE155" s="483" t="str">
        <f>IF(Dane!AE122="","",Dane!AE122)</f>
        <v/>
      </c>
      <c r="AF155" s="483" t="str">
        <f>IF(Dane!AF122="","",Dane!AF122)</f>
        <v/>
      </c>
      <c r="AG155" s="483" t="str">
        <f>IF(Dane!AG122="","",Dane!AG122)</f>
        <v/>
      </c>
      <c r="AH155" s="483" t="str">
        <f>IF(Dane!AH122="","",Dane!AH122)</f>
        <v/>
      </c>
      <c r="AI155" s="483" t="str">
        <f>IF(Dane!AI122="","",Dane!AI122)</f>
        <v/>
      </c>
      <c r="AJ155" s="483" t="str">
        <f>IF(Dane!AJ122="","",Dane!AJ122)</f>
        <v/>
      </c>
      <c r="AK155" s="195" t="str">
        <f>IF($C155="","",IF(G$79="Faza inwest.",0,IF($E155="","",ROUND(SUM($G155:G155)*$E155,2))))</f>
        <v/>
      </c>
      <c r="AL155" s="195" t="str">
        <f>IF($C155="","",IF(H$79="Faza inwest.",0,IF($E155="","",ROUND(SUM($G155:H155)*$E155,2))))</f>
        <v/>
      </c>
      <c r="AM155" s="195" t="str">
        <f>IF($C155="","",IF(I$79="Faza inwest.",0,IF($E155="","",ROUND(SUM($G155:I155)*$E155,2))))</f>
        <v/>
      </c>
      <c r="AN155" s="195" t="str">
        <f>IF($C155="","",IF(J$79="Faza inwest.",0,IF($E155="","",ROUND(SUM($G155:J155)*$E155,2))))</f>
        <v/>
      </c>
      <c r="AO155" s="195" t="str">
        <f>IF($C155="","",IF(K$79="Faza inwest.",0,IF($E155="","",ROUND(SUM($G155:K155)*$E155,2))))</f>
        <v/>
      </c>
      <c r="AP155" s="195" t="str">
        <f>IF($C155="","",IF(L$79="Faza inwest.",0,IF($E155="","",ROUND(SUM($G155:L155)*$E155,2))))</f>
        <v/>
      </c>
      <c r="AQ155" s="195" t="str">
        <f>IF($C155="","",IF(M$79="Faza inwest.",0,IF($E155="","",ROUND(SUM($G155:M155)*$E155,2))))</f>
        <v/>
      </c>
      <c r="AR155" s="195" t="str">
        <f>IF($C155="","",IF(N$79="Faza inwest.",0,IF($E155="","",ROUND(SUM($G155:N155)*$E155,2))))</f>
        <v/>
      </c>
      <c r="AS155" s="195" t="str">
        <f>IF($C155="","",IF(O$79="Faza inwest.",0,IF($E155="","",ROUND(SUM($G155:O155)*$E155,2))))</f>
        <v/>
      </c>
      <c r="AT155" s="195" t="str">
        <f>IF($C155="","",IF(P$79="Faza inwest.",0,IF($E155="","",ROUND(SUM($G155:P155)*$E155,2))))</f>
        <v/>
      </c>
      <c r="AU155" s="195" t="str">
        <f>IF($C155="","",IF(Q$79="Faza inwest.",0,IF($E155="","",ROUND(SUM($G155:Q155)*$E155,2))))</f>
        <v/>
      </c>
      <c r="AV155" s="195" t="str">
        <f>IF($C155="","",IF(R$79="Faza inwest.",0,IF($E155="","",ROUND(SUM($G155:R155)*$E155,2))))</f>
        <v/>
      </c>
      <c r="AW155" s="195" t="str">
        <f>IF($C155="","",IF(S$79="Faza inwest.",0,IF($E155="","",ROUND(SUM($G155:S155)*$E155,2))))</f>
        <v/>
      </c>
      <c r="AX155" s="195" t="str">
        <f>IF($C155="","",IF(T$79="Faza inwest.",0,IF($E155="","",ROUND(SUM($G155:T155)*$E155,2))))</f>
        <v/>
      </c>
      <c r="AY155" s="195" t="str">
        <f>IF($C155="","",IF(U$79="Faza inwest.",0,IF($E155="","",ROUND(SUM($G155:U155)*$E155,2))))</f>
        <v/>
      </c>
      <c r="AZ155" s="195" t="str">
        <f>IF($C155="","",IF(V$79="Faza inwest.",0,IF($E155="","",ROUND(SUM($G155:V155)*$E155,2))))</f>
        <v/>
      </c>
      <c r="BA155" s="195" t="str">
        <f>IF($C155="","",IF(W$79="Faza inwest.",0,IF($E155="","",ROUND(SUM($G155:W155)*$E155,2))))</f>
        <v/>
      </c>
      <c r="BB155" s="195" t="str">
        <f>IF($C155="","",IF(X$79="Faza inwest.",0,IF($E155="","",ROUND(SUM($G155:X155)*$E155,2))))</f>
        <v/>
      </c>
      <c r="BC155" s="195" t="str">
        <f>IF($C155="","",IF(Y$79="Faza inwest.",0,IF($E155="","",ROUND(SUM($G155:Y155)*$E155,2))))</f>
        <v/>
      </c>
      <c r="BD155" s="195" t="str">
        <f>IF($C155="","",IF(Z$79="Faza inwest.",0,IF($E155="","",ROUND(SUM($G155:Z155)*$E155,2))))</f>
        <v/>
      </c>
      <c r="BE155" s="195" t="str">
        <f>IF($C155="","",IF(AA$79="Faza inwest.",0,IF($E155="","",ROUND(SUM($G155:AA155)*$E155,2))))</f>
        <v/>
      </c>
      <c r="BF155" s="195" t="str">
        <f>IF($C155="","",IF(AB$79="Faza inwest.",0,IF($E155="","",ROUND(SUM($G155:AB155)*$E155,2))))</f>
        <v/>
      </c>
      <c r="BG155" s="195" t="str">
        <f>IF($C155="","",IF(AC$79="Faza inwest.",0,IF($E155="","",ROUND(SUM($G155:AC155)*$E155,2))))</f>
        <v/>
      </c>
      <c r="BH155" s="195" t="str">
        <f>IF($C155="","",IF(AD$79="Faza inwest.",0,IF($E155="","",ROUND(SUM($G155:AD155)*$E155,2))))</f>
        <v/>
      </c>
      <c r="BI155" s="195" t="str">
        <f>IF($C155="","",IF(AE$79="Faza inwest.",0,IF($E155="","",ROUND(SUM($G155:AE155)*$E155,2))))</f>
        <v/>
      </c>
      <c r="BJ155" s="195" t="str">
        <f>IF($C155="","",IF(AF$79="Faza inwest.",0,IF($E155="","",ROUND(SUM($G155:AF155)*$E155,2))))</f>
        <v/>
      </c>
      <c r="BK155" s="195" t="str">
        <f>IF($C155="","",IF(AG$79="Faza inwest.",0,IF($E155="","",ROUND(SUM($G155:AG155)*$E155,2))))</f>
        <v/>
      </c>
      <c r="BL155" s="195" t="str">
        <f>IF($C155="","",IF(AH$79="Faza inwest.",0,IF($E155="","",ROUND(SUM($G155:AH155)*$E155,2))))</f>
        <v/>
      </c>
      <c r="BM155" s="195" t="str">
        <f>IF($C155="","",IF(AI$79="Faza inwest.",0,IF($E155="","",ROUND(SUM($G155:AI155)*$E155,2))))</f>
        <v/>
      </c>
      <c r="BN155" s="195" t="str">
        <f>IF($C155="","",IF(AJ$79="Faza inwest.",0,IF($E155="","",ROUND(SUM($G155:AJ155)*$E155,2))))</f>
        <v/>
      </c>
    </row>
    <row r="156" spans="1:66" s="70" customFormat="1">
      <c r="A156" s="94" t="str">
        <f t="shared" ref="A156" si="117">IF(A107="","",A107)</f>
        <v/>
      </c>
      <c r="B156" s="204" t="str">
        <f t="shared" si="111"/>
        <v/>
      </c>
      <c r="C156" s="205" t="str">
        <f t="shared" si="108"/>
        <v/>
      </c>
      <c r="D156" s="206" t="str">
        <f t="shared" ref="D156:E156" si="118">IF(D107="","",D107)</f>
        <v/>
      </c>
      <c r="E156" s="608" t="str">
        <f t="shared" si="118"/>
        <v/>
      </c>
      <c r="F156" s="207" t="s">
        <v>8</v>
      </c>
      <c r="G156" s="483" t="str">
        <f>IF(Dane!G123="","",Dane!G123)</f>
        <v/>
      </c>
      <c r="H156" s="483" t="str">
        <f>IF(Dane!H123="","",Dane!H123)</f>
        <v/>
      </c>
      <c r="I156" s="483" t="str">
        <f>IF(Dane!I123="","",Dane!I123)</f>
        <v/>
      </c>
      <c r="J156" s="483" t="str">
        <f>IF(Dane!J123="","",Dane!J123)</f>
        <v/>
      </c>
      <c r="K156" s="483" t="str">
        <f>IF(Dane!K123="","",Dane!K123)</f>
        <v/>
      </c>
      <c r="L156" s="483" t="str">
        <f>IF(Dane!L123="","",Dane!L123)</f>
        <v/>
      </c>
      <c r="M156" s="483" t="str">
        <f>IF(Dane!M123="","",Dane!M123)</f>
        <v/>
      </c>
      <c r="N156" s="483" t="str">
        <f>IF(Dane!N123="","",Dane!N123)</f>
        <v/>
      </c>
      <c r="O156" s="483" t="str">
        <f>IF(Dane!O123="","",Dane!O123)</f>
        <v/>
      </c>
      <c r="P156" s="483" t="str">
        <f>IF(Dane!P123="","",Dane!P123)</f>
        <v/>
      </c>
      <c r="Q156" s="483" t="str">
        <f>IF(Dane!Q123="","",Dane!Q123)</f>
        <v/>
      </c>
      <c r="R156" s="483" t="str">
        <f>IF(Dane!R123="","",Dane!R123)</f>
        <v/>
      </c>
      <c r="S156" s="483" t="str">
        <f>IF(Dane!S123="","",Dane!S123)</f>
        <v/>
      </c>
      <c r="T156" s="483" t="str">
        <f>IF(Dane!T123="","",Dane!T123)</f>
        <v/>
      </c>
      <c r="U156" s="483" t="str">
        <f>IF(Dane!U123="","",Dane!U123)</f>
        <v/>
      </c>
      <c r="V156" s="483" t="str">
        <f>IF(Dane!V123="","",Dane!V123)</f>
        <v/>
      </c>
      <c r="W156" s="483" t="str">
        <f>IF(Dane!W123="","",Dane!W123)</f>
        <v/>
      </c>
      <c r="X156" s="483" t="str">
        <f>IF(Dane!X123="","",Dane!X123)</f>
        <v/>
      </c>
      <c r="Y156" s="483" t="str">
        <f>IF(Dane!Y123="","",Dane!Y123)</f>
        <v/>
      </c>
      <c r="Z156" s="483" t="str">
        <f>IF(Dane!Z123="","",Dane!Z123)</f>
        <v/>
      </c>
      <c r="AA156" s="483" t="str">
        <f>IF(Dane!AA123="","",Dane!AA123)</f>
        <v/>
      </c>
      <c r="AB156" s="483" t="str">
        <f>IF(Dane!AB123="","",Dane!AB123)</f>
        <v/>
      </c>
      <c r="AC156" s="483" t="str">
        <f>IF(Dane!AC123="","",Dane!AC123)</f>
        <v/>
      </c>
      <c r="AD156" s="483" t="str">
        <f>IF(Dane!AD123="","",Dane!AD123)</f>
        <v/>
      </c>
      <c r="AE156" s="483" t="str">
        <f>IF(Dane!AE123="","",Dane!AE123)</f>
        <v/>
      </c>
      <c r="AF156" s="483" t="str">
        <f>IF(Dane!AF123="","",Dane!AF123)</f>
        <v/>
      </c>
      <c r="AG156" s="483" t="str">
        <f>IF(Dane!AG123="","",Dane!AG123)</f>
        <v/>
      </c>
      <c r="AH156" s="483" t="str">
        <f>IF(Dane!AH123="","",Dane!AH123)</f>
        <v/>
      </c>
      <c r="AI156" s="483" t="str">
        <f>IF(Dane!AI123="","",Dane!AI123)</f>
        <v/>
      </c>
      <c r="AJ156" s="483" t="str">
        <f>IF(Dane!AJ123="","",Dane!AJ123)</f>
        <v/>
      </c>
      <c r="AK156" s="195" t="str">
        <f>IF($C156="","",IF(G$79="Faza inwest.",0,IF($E156="","",ROUND(SUM($G156:G156)*$E156,2))))</f>
        <v/>
      </c>
      <c r="AL156" s="195" t="str">
        <f>IF($C156="","",IF(H$79="Faza inwest.",0,IF($E156="","",ROUND(SUM($G156:H156)*$E156,2))))</f>
        <v/>
      </c>
      <c r="AM156" s="195" t="str">
        <f>IF($C156="","",IF(I$79="Faza inwest.",0,IF($E156="","",ROUND(SUM($G156:I156)*$E156,2))))</f>
        <v/>
      </c>
      <c r="AN156" s="195" t="str">
        <f>IF($C156="","",IF(J$79="Faza inwest.",0,IF($E156="","",ROUND(SUM($G156:J156)*$E156,2))))</f>
        <v/>
      </c>
      <c r="AO156" s="195" t="str">
        <f>IF($C156="","",IF(K$79="Faza inwest.",0,IF($E156="","",ROUND(SUM($G156:K156)*$E156,2))))</f>
        <v/>
      </c>
      <c r="AP156" s="195" t="str">
        <f>IF($C156="","",IF(L$79="Faza inwest.",0,IF($E156="","",ROUND(SUM($G156:L156)*$E156,2))))</f>
        <v/>
      </c>
      <c r="AQ156" s="195" t="str">
        <f>IF($C156="","",IF(M$79="Faza inwest.",0,IF($E156="","",ROUND(SUM($G156:M156)*$E156,2))))</f>
        <v/>
      </c>
      <c r="AR156" s="195" t="str">
        <f>IF($C156="","",IF(N$79="Faza inwest.",0,IF($E156="","",ROUND(SUM($G156:N156)*$E156,2))))</f>
        <v/>
      </c>
      <c r="AS156" s="195" t="str">
        <f>IF($C156="","",IF(O$79="Faza inwest.",0,IF($E156="","",ROUND(SUM($G156:O156)*$E156,2))))</f>
        <v/>
      </c>
      <c r="AT156" s="195" t="str">
        <f>IF($C156="","",IF(P$79="Faza inwest.",0,IF($E156="","",ROUND(SUM($G156:P156)*$E156,2))))</f>
        <v/>
      </c>
      <c r="AU156" s="195" t="str">
        <f>IF($C156="","",IF(Q$79="Faza inwest.",0,IF($E156="","",ROUND(SUM($G156:Q156)*$E156,2))))</f>
        <v/>
      </c>
      <c r="AV156" s="195" t="str">
        <f>IF($C156="","",IF(R$79="Faza inwest.",0,IF($E156="","",ROUND(SUM($G156:R156)*$E156,2))))</f>
        <v/>
      </c>
      <c r="AW156" s="195" t="str">
        <f>IF($C156="","",IF(S$79="Faza inwest.",0,IF($E156="","",ROUND(SUM($G156:S156)*$E156,2))))</f>
        <v/>
      </c>
      <c r="AX156" s="195" t="str">
        <f>IF($C156="","",IF(T$79="Faza inwest.",0,IF($E156="","",ROUND(SUM($G156:T156)*$E156,2))))</f>
        <v/>
      </c>
      <c r="AY156" s="195" t="str">
        <f>IF($C156="","",IF(U$79="Faza inwest.",0,IF($E156="","",ROUND(SUM($G156:U156)*$E156,2))))</f>
        <v/>
      </c>
      <c r="AZ156" s="195" t="str">
        <f>IF($C156="","",IF(V$79="Faza inwest.",0,IF($E156="","",ROUND(SUM($G156:V156)*$E156,2))))</f>
        <v/>
      </c>
      <c r="BA156" s="195" t="str">
        <f>IF($C156="","",IF(W$79="Faza inwest.",0,IF($E156="","",ROUND(SUM($G156:W156)*$E156,2))))</f>
        <v/>
      </c>
      <c r="BB156" s="195" t="str">
        <f>IF($C156="","",IF(X$79="Faza inwest.",0,IF($E156="","",ROUND(SUM($G156:X156)*$E156,2))))</f>
        <v/>
      </c>
      <c r="BC156" s="195" t="str">
        <f>IF($C156="","",IF(Y$79="Faza inwest.",0,IF($E156="","",ROUND(SUM($G156:Y156)*$E156,2))))</f>
        <v/>
      </c>
      <c r="BD156" s="195" t="str">
        <f>IF($C156="","",IF(Z$79="Faza inwest.",0,IF($E156="","",ROUND(SUM($G156:Z156)*$E156,2))))</f>
        <v/>
      </c>
      <c r="BE156" s="195" t="str">
        <f>IF($C156="","",IF(AA$79="Faza inwest.",0,IF($E156="","",ROUND(SUM($G156:AA156)*$E156,2))))</f>
        <v/>
      </c>
      <c r="BF156" s="195" t="str">
        <f>IF($C156="","",IF(AB$79="Faza inwest.",0,IF($E156="","",ROUND(SUM($G156:AB156)*$E156,2))))</f>
        <v/>
      </c>
      <c r="BG156" s="195" t="str">
        <f>IF($C156="","",IF(AC$79="Faza inwest.",0,IF($E156="","",ROUND(SUM($G156:AC156)*$E156,2))))</f>
        <v/>
      </c>
      <c r="BH156" s="195" t="str">
        <f>IF($C156="","",IF(AD$79="Faza inwest.",0,IF($E156="","",ROUND(SUM($G156:AD156)*$E156,2))))</f>
        <v/>
      </c>
      <c r="BI156" s="195" t="str">
        <f>IF($C156="","",IF(AE$79="Faza inwest.",0,IF($E156="","",ROUND(SUM($G156:AE156)*$E156,2))))</f>
        <v/>
      </c>
      <c r="BJ156" s="195" t="str">
        <f>IF($C156="","",IF(AF$79="Faza inwest.",0,IF($E156="","",ROUND(SUM($G156:AF156)*$E156,2))))</f>
        <v/>
      </c>
      <c r="BK156" s="195" t="str">
        <f>IF($C156="","",IF(AG$79="Faza inwest.",0,IF($E156="","",ROUND(SUM($G156:AG156)*$E156,2))))</f>
        <v/>
      </c>
      <c r="BL156" s="195" t="str">
        <f>IF($C156="","",IF(AH$79="Faza inwest.",0,IF($E156="","",ROUND(SUM($G156:AH156)*$E156,2))))</f>
        <v/>
      </c>
      <c r="BM156" s="195" t="str">
        <f>IF($C156="","",IF(AI$79="Faza inwest.",0,IF($E156="","",ROUND(SUM($G156:AI156)*$E156,2))))</f>
        <v/>
      </c>
      <c r="BN156" s="195" t="str">
        <f>IF($C156="","",IF(AJ$79="Faza inwest.",0,IF($E156="","",ROUND(SUM($G156:AJ156)*$E156,2))))</f>
        <v/>
      </c>
    </row>
    <row r="157" spans="1:66" s="70" customFormat="1">
      <c r="A157" s="94" t="str">
        <f t="shared" ref="A157" si="119">IF(A108="","",A108)</f>
        <v/>
      </c>
      <c r="B157" s="204" t="str">
        <f t="shared" si="111"/>
        <v/>
      </c>
      <c r="C157" s="205" t="str">
        <f t="shared" si="108"/>
        <v/>
      </c>
      <c r="D157" s="206" t="str">
        <f t="shared" ref="D157:E157" si="120">IF(D108="","",D108)</f>
        <v/>
      </c>
      <c r="E157" s="608" t="str">
        <f t="shared" si="120"/>
        <v/>
      </c>
      <c r="F157" s="207" t="s">
        <v>8</v>
      </c>
      <c r="G157" s="483" t="str">
        <f>IF(Dane!G124="","",Dane!G124)</f>
        <v/>
      </c>
      <c r="H157" s="483" t="str">
        <f>IF(Dane!H124="","",Dane!H124)</f>
        <v/>
      </c>
      <c r="I157" s="483" t="str">
        <f>IF(Dane!I124="","",Dane!I124)</f>
        <v/>
      </c>
      <c r="J157" s="483" t="str">
        <f>IF(Dane!J124="","",Dane!J124)</f>
        <v/>
      </c>
      <c r="K157" s="483" t="str">
        <f>IF(Dane!K124="","",Dane!K124)</f>
        <v/>
      </c>
      <c r="L157" s="483" t="str">
        <f>IF(Dane!L124="","",Dane!L124)</f>
        <v/>
      </c>
      <c r="M157" s="483" t="str">
        <f>IF(Dane!M124="","",Dane!M124)</f>
        <v/>
      </c>
      <c r="N157" s="483" t="str">
        <f>IF(Dane!N124="","",Dane!N124)</f>
        <v/>
      </c>
      <c r="O157" s="483" t="str">
        <f>IF(Dane!O124="","",Dane!O124)</f>
        <v/>
      </c>
      <c r="P157" s="483" t="str">
        <f>IF(Dane!P124="","",Dane!P124)</f>
        <v/>
      </c>
      <c r="Q157" s="483" t="str">
        <f>IF(Dane!Q124="","",Dane!Q124)</f>
        <v/>
      </c>
      <c r="R157" s="483" t="str">
        <f>IF(Dane!R124="","",Dane!R124)</f>
        <v/>
      </c>
      <c r="S157" s="483" t="str">
        <f>IF(Dane!S124="","",Dane!S124)</f>
        <v/>
      </c>
      <c r="T157" s="483" t="str">
        <f>IF(Dane!T124="","",Dane!T124)</f>
        <v/>
      </c>
      <c r="U157" s="483" t="str">
        <f>IF(Dane!U124="","",Dane!U124)</f>
        <v/>
      </c>
      <c r="V157" s="483" t="str">
        <f>IF(Dane!V124="","",Dane!V124)</f>
        <v/>
      </c>
      <c r="W157" s="483" t="str">
        <f>IF(Dane!W124="","",Dane!W124)</f>
        <v/>
      </c>
      <c r="X157" s="483" t="str">
        <f>IF(Dane!X124="","",Dane!X124)</f>
        <v/>
      </c>
      <c r="Y157" s="483" t="str">
        <f>IF(Dane!Y124="","",Dane!Y124)</f>
        <v/>
      </c>
      <c r="Z157" s="483" t="str">
        <f>IF(Dane!Z124="","",Dane!Z124)</f>
        <v/>
      </c>
      <c r="AA157" s="483" t="str">
        <f>IF(Dane!AA124="","",Dane!AA124)</f>
        <v/>
      </c>
      <c r="AB157" s="483" t="str">
        <f>IF(Dane!AB124="","",Dane!AB124)</f>
        <v/>
      </c>
      <c r="AC157" s="483" t="str">
        <f>IF(Dane!AC124="","",Dane!AC124)</f>
        <v/>
      </c>
      <c r="AD157" s="483" t="str">
        <f>IF(Dane!AD124="","",Dane!AD124)</f>
        <v/>
      </c>
      <c r="AE157" s="483" t="str">
        <f>IF(Dane!AE124="","",Dane!AE124)</f>
        <v/>
      </c>
      <c r="AF157" s="483" t="str">
        <f>IF(Dane!AF124="","",Dane!AF124)</f>
        <v/>
      </c>
      <c r="AG157" s="483" t="str">
        <f>IF(Dane!AG124="","",Dane!AG124)</f>
        <v/>
      </c>
      <c r="AH157" s="483" t="str">
        <f>IF(Dane!AH124="","",Dane!AH124)</f>
        <v/>
      </c>
      <c r="AI157" s="483" t="str">
        <f>IF(Dane!AI124="","",Dane!AI124)</f>
        <v/>
      </c>
      <c r="AJ157" s="483" t="str">
        <f>IF(Dane!AJ124="","",Dane!AJ124)</f>
        <v/>
      </c>
      <c r="AK157" s="195" t="str">
        <f>IF($C157="","",IF(G$79="Faza inwest.",0,IF($E157="","",ROUND(SUM($G157:G157)*$E157,2))))</f>
        <v/>
      </c>
      <c r="AL157" s="195" t="str">
        <f>IF($C157="","",IF(H$79="Faza inwest.",0,IF($E157="","",ROUND(SUM($G157:H157)*$E157,2))))</f>
        <v/>
      </c>
      <c r="AM157" s="195" t="str">
        <f>IF($C157="","",IF(I$79="Faza inwest.",0,IF($E157="","",ROUND(SUM($G157:I157)*$E157,2))))</f>
        <v/>
      </c>
      <c r="AN157" s="195" t="str">
        <f>IF($C157="","",IF(J$79="Faza inwest.",0,IF($E157="","",ROUND(SUM($G157:J157)*$E157,2))))</f>
        <v/>
      </c>
      <c r="AO157" s="195" t="str">
        <f>IF($C157="","",IF(K$79="Faza inwest.",0,IF($E157="","",ROUND(SUM($G157:K157)*$E157,2))))</f>
        <v/>
      </c>
      <c r="AP157" s="195" t="str">
        <f>IF($C157="","",IF(L$79="Faza inwest.",0,IF($E157="","",ROUND(SUM($G157:L157)*$E157,2))))</f>
        <v/>
      </c>
      <c r="AQ157" s="195" t="str">
        <f>IF($C157="","",IF(M$79="Faza inwest.",0,IF($E157="","",ROUND(SUM($G157:M157)*$E157,2))))</f>
        <v/>
      </c>
      <c r="AR157" s="195" t="str">
        <f>IF($C157="","",IF(N$79="Faza inwest.",0,IF($E157="","",ROUND(SUM($G157:N157)*$E157,2))))</f>
        <v/>
      </c>
      <c r="AS157" s="195" t="str">
        <f>IF($C157="","",IF(O$79="Faza inwest.",0,IF($E157="","",ROUND(SUM($G157:O157)*$E157,2))))</f>
        <v/>
      </c>
      <c r="AT157" s="195" t="str">
        <f>IF($C157="","",IF(P$79="Faza inwest.",0,IF($E157="","",ROUND(SUM($G157:P157)*$E157,2))))</f>
        <v/>
      </c>
      <c r="AU157" s="195" t="str">
        <f>IF($C157="","",IF(Q$79="Faza inwest.",0,IF($E157="","",ROUND(SUM($G157:Q157)*$E157,2))))</f>
        <v/>
      </c>
      <c r="AV157" s="195" t="str">
        <f>IF($C157="","",IF(R$79="Faza inwest.",0,IF($E157="","",ROUND(SUM($G157:R157)*$E157,2))))</f>
        <v/>
      </c>
      <c r="AW157" s="195" t="str">
        <f>IF($C157="","",IF(S$79="Faza inwest.",0,IF($E157="","",ROUND(SUM($G157:S157)*$E157,2))))</f>
        <v/>
      </c>
      <c r="AX157" s="195" t="str">
        <f>IF($C157="","",IF(T$79="Faza inwest.",0,IF($E157="","",ROUND(SUM($G157:T157)*$E157,2))))</f>
        <v/>
      </c>
      <c r="AY157" s="195" t="str">
        <f>IF($C157="","",IF(U$79="Faza inwest.",0,IF($E157="","",ROUND(SUM($G157:U157)*$E157,2))))</f>
        <v/>
      </c>
      <c r="AZ157" s="195" t="str">
        <f>IF($C157="","",IF(V$79="Faza inwest.",0,IF($E157="","",ROUND(SUM($G157:V157)*$E157,2))))</f>
        <v/>
      </c>
      <c r="BA157" s="195" t="str">
        <f>IF($C157="","",IF(W$79="Faza inwest.",0,IF($E157="","",ROUND(SUM($G157:W157)*$E157,2))))</f>
        <v/>
      </c>
      <c r="BB157" s="195" t="str">
        <f>IF($C157="","",IF(X$79="Faza inwest.",0,IF($E157="","",ROUND(SUM($G157:X157)*$E157,2))))</f>
        <v/>
      </c>
      <c r="BC157" s="195" t="str">
        <f>IF($C157="","",IF(Y$79="Faza inwest.",0,IF($E157="","",ROUND(SUM($G157:Y157)*$E157,2))))</f>
        <v/>
      </c>
      <c r="BD157" s="195" t="str">
        <f>IF($C157="","",IF(Z$79="Faza inwest.",0,IF($E157="","",ROUND(SUM($G157:Z157)*$E157,2))))</f>
        <v/>
      </c>
      <c r="BE157" s="195" t="str">
        <f>IF($C157="","",IF(AA$79="Faza inwest.",0,IF($E157="","",ROUND(SUM($G157:AA157)*$E157,2))))</f>
        <v/>
      </c>
      <c r="BF157" s="195" t="str">
        <f>IF($C157="","",IF(AB$79="Faza inwest.",0,IF($E157="","",ROUND(SUM($G157:AB157)*$E157,2))))</f>
        <v/>
      </c>
      <c r="BG157" s="195" t="str">
        <f>IF($C157="","",IF(AC$79="Faza inwest.",0,IF($E157="","",ROUND(SUM($G157:AC157)*$E157,2))))</f>
        <v/>
      </c>
      <c r="BH157" s="195" t="str">
        <f>IF($C157="","",IF(AD$79="Faza inwest.",0,IF($E157="","",ROUND(SUM($G157:AD157)*$E157,2))))</f>
        <v/>
      </c>
      <c r="BI157" s="195" t="str">
        <f>IF($C157="","",IF(AE$79="Faza inwest.",0,IF($E157="","",ROUND(SUM($G157:AE157)*$E157,2))))</f>
        <v/>
      </c>
      <c r="BJ157" s="195" t="str">
        <f>IF($C157="","",IF(AF$79="Faza inwest.",0,IF($E157="","",ROUND(SUM($G157:AF157)*$E157,2))))</f>
        <v/>
      </c>
      <c r="BK157" s="195" t="str">
        <f>IF($C157="","",IF(AG$79="Faza inwest.",0,IF($E157="","",ROUND(SUM($G157:AG157)*$E157,2))))</f>
        <v/>
      </c>
      <c r="BL157" s="195" t="str">
        <f>IF($C157="","",IF(AH$79="Faza inwest.",0,IF($E157="","",ROUND(SUM($G157:AH157)*$E157,2))))</f>
        <v/>
      </c>
      <c r="BM157" s="195" t="str">
        <f>IF($C157="","",IF(AI$79="Faza inwest.",0,IF($E157="","",ROUND(SUM($G157:AI157)*$E157,2))))</f>
        <v/>
      </c>
      <c r="BN157" s="195" t="str">
        <f>IF($C157="","",IF(AJ$79="Faza inwest.",0,IF($E157="","",ROUND(SUM($G157:AJ157)*$E157,2))))</f>
        <v/>
      </c>
    </row>
    <row r="158" spans="1:66" s="70" customFormat="1">
      <c r="A158" s="94" t="str">
        <f t="shared" ref="A158" si="121">IF(A109="","",A109)</f>
        <v/>
      </c>
      <c r="B158" s="204" t="str">
        <f t="shared" si="111"/>
        <v/>
      </c>
      <c r="C158" s="205" t="str">
        <f t="shared" si="108"/>
        <v/>
      </c>
      <c r="D158" s="206" t="str">
        <f t="shared" ref="D158:E158" si="122">IF(D109="","",D109)</f>
        <v/>
      </c>
      <c r="E158" s="608" t="str">
        <f t="shared" si="122"/>
        <v/>
      </c>
      <c r="F158" s="207" t="s">
        <v>8</v>
      </c>
      <c r="G158" s="483" t="str">
        <f>IF(Dane!G125="","",Dane!G125)</f>
        <v/>
      </c>
      <c r="H158" s="483" t="str">
        <f>IF(Dane!H125="","",Dane!H125)</f>
        <v/>
      </c>
      <c r="I158" s="483" t="str">
        <f>IF(Dane!I125="","",Dane!I125)</f>
        <v/>
      </c>
      <c r="J158" s="483" t="str">
        <f>IF(Dane!J125="","",Dane!J125)</f>
        <v/>
      </c>
      <c r="K158" s="483" t="str">
        <f>IF(Dane!K125="","",Dane!K125)</f>
        <v/>
      </c>
      <c r="L158" s="483" t="str">
        <f>IF(Dane!L125="","",Dane!L125)</f>
        <v/>
      </c>
      <c r="M158" s="483" t="str">
        <f>IF(Dane!M125="","",Dane!M125)</f>
        <v/>
      </c>
      <c r="N158" s="483" t="str">
        <f>IF(Dane!N125="","",Dane!N125)</f>
        <v/>
      </c>
      <c r="O158" s="483" t="str">
        <f>IF(Dane!O125="","",Dane!O125)</f>
        <v/>
      </c>
      <c r="P158" s="483" t="str">
        <f>IF(Dane!P125="","",Dane!P125)</f>
        <v/>
      </c>
      <c r="Q158" s="483" t="str">
        <f>IF(Dane!Q125="","",Dane!Q125)</f>
        <v/>
      </c>
      <c r="R158" s="483" t="str">
        <f>IF(Dane!R125="","",Dane!R125)</f>
        <v/>
      </c>
      <c r="S158" s="483" t="str">
        <f>IF(Dane!S125="","",Dane!S125)</f>
        <v/>
      </c>
      <c r="T158" s="483" t="str">
        <f>IF(Dane!T125="","",Dane!T125)</f>
        <v/>
      </c>
      <c r="U158" s="483" t="str">
        <f>IF(Dane!U125="","",Dane!U125)</f>
        <v/>
      </c>
      <c r="V158" s="483" t="str">
        <f>IF(Dane!V125="","",Dane!V125)</f>
        <v/>
      </c>
      <c r="W158" s="483" t="str">
        <f>IF(Dane!W125="","",Dane!W125)</f>
        <v/>
      </c>
      <c r="X158" s="483" t="str">
        <f>IF(Dane!X125="","",Dane!X125)</f>
        <v/>
      </c>
      <c r="Y158" s="483" t="str">
        <f>IF(Dane!Y125="","",Dane!Y125)</f>
        <v/>
      </c>
      <c r="Z158" s="483" t="str">
        <f>IF(Dane!Z125="","",Dane!Z125)</f>
        <v/>
      </c>
      <c r="AA158" s="483" t="str">
        <f>IF(Dane!AA125="","",Dane!AA125)</f>
        <v/>
      </c>
      <c r="AB158" s="483" t="str">
        <f>IF(Dane!AB125="","",Dane!AB125)</f>
        <v/>
      </c>
      <c r="AC158" s="483" t="str">
        <f>IF(Dane!AC125="","",Dane!AC125)</f>
        <v/>
      </c>
      <c r="AD158" s="483" t="str">
        <f>IF(Dane!AD125="","",Dane!AD125)</f>
        <v/>
      </c>
      <c r="AE158" s="483" t="str">
        <f>IF(Dane!AE125="","",Dane!AE125)</f>
        <v/>
      </c>
      <c r="AF158" s="483" t="str">
        <f>IF(Dane!AF125="","",Dane!AF125)</f>
        <v/>
      </c>
      <c r="AG158" s="483" t="str">
        <f>IF(Dane!AG125="","",Dane!AG125)</f>
        <v/>
      </c>
      <c r="AH158" s="483" t="str">
        <f>IF(Dane!AH125="","",Dane!AH125)</f>
        <v/>
      </c>
      <c r="AI158" s="483" t="str">
        <f>IF(Dane!AI125="","",Dane!AI125)</f>
        <v/>
      </c>
      <c r="AJ158" s="483" t="str">
        <f>IF(Dane!AJ125="","",Dane!AJ125)</f>
        <v/>
      </c>
      <c r="AK158" s="195" t="str">
        <f>IF($C158="","",IF(G$79="Faza inwest.",0,IF($E158="","",ROUND(SUM($G158:G158)*$E158,2))))</f>
        <v/>
      </c>
      <c r="AL158" s="195" t="str">
        <f>IF($C158="","",IF(H$79="Faza inwest.",0,IF($E158="","",ROUND(SUM($G158:H158)*$E158,2))))</f>
        <v/>
      </c>
      <c r="AM158" s="195" t="str">
        <f>IF($C158="","",IF(I$79="Faza inwest.",0,IF($E158="","",ROUND(SUM($G158:I158)*$E158,2))))</f>
        <v/>
      </c>
      <c r="AN158" s="195" t="str">
        <f>IF($C158="","",IF(J$79="Faza inwest.",0,IF($E158="","",ROUND(SUM($G158:J158)*$E158,2))))</f>
        <v/>
      </c>
      <c r="AO158" s="195" t="str">
        <f>IF($C158="","",IF(K$79="Faza inwest.",0,IF($E158="","",ROUND(SUM($G158:K158)*$E158,2))))</f>
        <v/>
      </c>
      <c r="AP158" s="195" t="str">
        <f>IF($C158="","",IF(L$79="Faza inwest.",0,IF($E158="","",ROUND(SUM($G158:L158)*$E158,2))))</f>
        <v/>
      </c>
      <c r="AQ158" s="195" t="str">
        <f>IF($C158="","",IF(M$79="Faza inwest.",0,IF($E158="","",ROUND(SUM($G158:M158)*$E158,2))))</f>
        <v/>
      </c>
      <c r="AR158" s="195" t="str">
        <f>IF($C158="","",IF(N$79="Faza inwest.",0,IF($E158="","",ROUND(SUM($G158:N158)*$E158,2))))</f>
        <v/>
      </c>
      <c r="AS158" s="195" t="str">
        <f>IF($C158="","",IF(O$79="Faza inwest.",0,IF($E158="","",ROUND(SUM($G158:O158)*$E158,2))))</f>
        <v/>
      </c>
      <c r="AT158" s="195" t="str">
        <f>IF($C158="","",IF(P$79="Faza inwest.",0,IF($E158="","",ROUND(SUM($G158:P158)*$E158,2))))</f>
        <v/>
      </c>
      <c r="AU158" s="195" t="str">
        <f>IF($C158="","",IF(Q$79="Faza inwest.",0,IF($E158="","",ROUND(SUM($G158:Q158)*$E158,2))))</f>
        <v/>
      </c>
      <c r="AV158" s="195" t="str">
        <f>IF($C158="","",IF(R$79="Faza inwest.",0,IF($E158="","",ROUND(SUM($G158:R158)*$E158,2))))</f>
        <v/>
      </c>
      <c r="AW158" s="195" t="str">
        <f>IF($C158="","",IF(S$79="Faza inwest.",0,IF($E158="","",ROUND(SUM($G158:S158)*$E158,2))))</f>
        <v/>
      </c>
      <c r="AX158" s="195" t="str">
        <f>IF($C158="","",IF(T$79="Faza inwest.",0,IF($E158="","",ROUND(SUM($G158:T158)*$E158,2))))</f>
        <v/>
      </c>
      <c r="AY158" s="195" t="str">
        <f>IF($C158="","",IF(U$79="Faza inwest.",0,IF($E158="","",ROUND(SUM($G158:U158)*$E158,2))))</f>
        <v/>
      </c>
      <c r="AZ158" s="195" t="str">
        <f>IF($C158="","",IF(V$79="Faza inwest.",0,IF($E158="","",ROUND(SUM($G158:V158)*$E158,2))))</f>
        <v/>
      </c>
      <c r="BA158" s="195" t="str">
        <f>IF($C158="","",IF(W$79="Faza inwest.",0,IF($E158="","",ROUND(SUM($G158:W158)*$E158,2))))</f>
        <v/>
      </c>
      <c r="BB158" s="195" t="str">
        <f>IF($C158="","",IF(X$79="Faza inwest.",0,IF($E158="","",ROUND(SUM($G158:X158)*$E158,2))))</f>
        <v/>
      </c>
      <c r="BC158" s="195" t="str">
        <f>IF($C158="","",IF(Y$79="Faza inwest.",0,IF($E158="","",ROUND(SUM($G158:Y158)*$E158,2))))</f>
        <v/>
      </c>
      <c r="BD158" s="195" t="str">
        <f>IF($C158="","",IF(Z$79="Faza inwest.",0,IF($E158="","",ROUND(SUM($G158:Z158)*$E158,2))))</f>
        <v/>
      </c>
      <c r="BE158" s="195" t="str">
        <f>IF($C158="","",IF(AA$79="Faza inwest.",0,IF($E158="","",ROUND(SUM($G158:AA158)*$E158,2))))</f>
        <v/>
      </c>
      <c r="BF158" s="195" t="str">
        <f>IF($C158="","",IF(AB$79="Faza inwest.",0,IF($E158="","",ROUND(SUM($G158:AB158)*$E158,2))))</f>
        <v/>
      </c>
      <c r="BG158" s="195" t="str">
        <f>IF($C158="","",IF(AC$79="Faza inwest.",0,IF($E158="","",ROUND(SUM($G158:AC158)*$E158,2))))</f>
        <v/>
      </c>
      <c r="BH158" s="195" t="str">
        <f>IF($C158="","",IF(AD$79="Faza inwest.",0,IF($E158="","",ROUND(SUM($G158:AD158)*$E158,2))))</f>
        <v/>
      </c>
      <c r="BI158" s="195" t="str">
        <f>IF($C158="","",IF(AE$79="Faza inwest.",0,IF($E158="","",ROUND(SUM($G158:AE158)*$E158,2))))</f>
        <v/>
      </c>
      <c r="BJ158" s="195" t="str">
        <f>IF($C158="","",IF(AF$79="Faza inwest.",0,IF($E158="","",ROUND(SUM($G158:AF158)*$E158,2))))</f>
        <v/>
      </c>
      <c r="BK158" s="195" t="str">
        <f>IF($C158="","",IF(AG$79="Faza inwest.",0,IF($E158="","",ROUND(SUM($G158:AG158)*$E158,2))))</f>
        <v/>
      </c>
      <c r="BL158" s="195" t="str">
        <f>IF($C158="","",IF(AH$79="Faza inwest.",0,IF($E158="","",ROUND(SUM($G158:AH158)*$E158,2))))</f>
        <v/>
      </c>
      <c r="BM158" s="195" t="str">
        <f>IF($C158="","",IF(AI$79="Faza inwest.",0,IF($E158="","",ROUND(SUM($G158:AI158)*$E158,2))))</f>
        <v/>
      </c>
      <c r="BN158" s="195" t="str">
        <f>IF($C158="","",IF(AJ$79="Faza inwest.",0,IF($E158="","",ROUND(SUM($G158:AJ158)*$E158,2))))</f>
        <v/>
      </c>
    </row>
    <row r="159" spans="1:66" s="70" customFormat="1">
      <c r="A159" s="94" t="str">
        <f t="shared" ref="A159" si="123">IF(A110="","",A110)</f>
        <v/>
      </c>
      <c r="B159" s="204" t="str">
        <f t="shared" si="111"/>
        <v/>
      </c>
      <c r="C159" s="205" t="str">
        <f t="shared" si="108"/>
        <v/>
      </c>
      <c r="D159" s="206" t="str">
        <f t="shared" ref="D159:E159" si="124">IF(D110="","",D110)</f>
        <v/>
      </c>
      <c r="E159" s="608" t="str">
        <f t="shared" si="124"/>
        <v/>
      </c>
      <c r="F159" s="207" t="s">
        <v>8</v>
      </c>
      <c r="G159" s="483" t="str">
        <f>IF(Dane!G126="","",Dane!G126)</f>
        <v/>
      </c>
      <c r="H159" s="483" t="str">
        <f>IF(Dane!H126="","",Dane!H126)</f>
        <v/>
      </c>
      <c r="I159" s="483" t="str">
        <f>IF(Dane!I126="","",Dane!I126)</f>
        <v/>
      </c>
      <c r="J159" s="483" t="str">
        <f>IF(Dane!J126="","",Dane!J126)</f>
        <v/>
      </c>
      <c r="K159" s="483" t="str">
        <f>IF(Dane!K126="","",Dane!K126)</f>
        <v/>
      </c>
      <c r="L159" s="483" t="str">
        <f>IF(Dane!L126="","",Dane!L126)</f>
        <v/>
      </c>
      <c r="M159" s="483" t="str">
        <f>IF(Dane!M126="","",Dane!M126)</f>
        <v/>
      </c>
      <c r="N159" s="483" t="str">
        <f>IF(Dane!N126="","",Dane!N126)</f>
        <v/>
      </c>
      <c r="O159" s="483" t="str">
        <f>IF(Dane!O126="","",Dane!O126)</f>
        <v/>
      </c>
      <c r="P159" s="483" t="str">
        <f>IF(Dane!P126="","",Dane!P126)</f>
        <v/>
      </c>
      <c r="Q159" s="483" t="str">
        <f>IF(Dane!Q126="","",Dane!Q126)</f>
        <v/>
      </c>
      <c r="R159" s="483" t="str">
        <f>IF(Dane!R126="","",Dane!R126)</f>
        <v/>
      </c>
      <c r="S159" s="483" t="str">
        <f>IF(Dane!S126="","",Dane!S126)</f>
        <v/>
      </c>
      <c r="T159" s="483" t="str">
        <f>IF(Dane!T126="","",Dane!T126)</f>
        <v/>
      </c>
      <c r="U159" s="483" t="str">
        <f>IF(Dane!U126="","",Dane!U126)</f>
        <v/>
      </c>
      <c r="V159" s="483" t="str">
        <f>IF(Dane!V126="","",Dane!V126)</f>
        <v/>
      </c>
      <c r="W159" s="483" t="str">
        <f>IF(Dane!W126="","",Dane!W126)</f>
        <v/>
      </c>
      <c r="X159" s="483" t="str">
        <f>IF(Dane!X126="","",Dane!X126)</f>
        <v/>
      </c>
      <c r="Y159" s="483" t="str">
        <f>IF(Dane!Y126="","",Dane!Y126)</f>
        <v/>
      </c>
      <c r="Z159" s="483" t="str">
        <f>IF(Dane!Z126="","",Dane!Z126)</f>
        <v/>
      </c>
      <c r="AA159" s="483" t="str">
        <f>IF(Dane!AA126="","",Dane!AA126)</f>
        <v/>
      </c>
      <c r="AB159" s="483" t="str">
        <f>IF(Dane!AB126="","",Dane!AB126)</f>
        <v/>
      </c>
      <c r="AC159" s="483" t="str">
        <f>IF(Dane!AC126="","",Dane!AC126)</f>
        <v/>
      </c>
      <c r="AD159" s="483" t="str">
        <f>IF(Dane!AD126="","",Dane!AD126)</f>
        <v/>
      </c>
      <c r="AE159" s="483" t="str">
        <f>IF(Dane!AE126="","",Dane!AE126)</f>
        <v/>
      </c>
      <c r="AF159" s="483" t="str">
        <f>IF(Dane!AF126="","",Dane!AF126)</f>
        <v/>
      </c>
      <c r="AG159" s="483" t="str">
        <f>IF(Dane!AG126="","",Dane!AG126)</f>
        <v/>
      </c>
      <c r="AH159" s="483" t="str">
        <f>IF(Dane!AH126="","",Dane!AH126)</f>
        <v/>
      </c>
      <c r="AI159" s="483" t="str">
        <f>IF(Dane!AI126="","",Dane!AI126)</f>
        <v/>
      </c>
      <c r="AJ159" s="483" t="str">
        <f>IF(Dane!AJ126="","",Dane!AJ126)</f>
        <v/>
      </c>
      <c r="AK159" s="195" t="str">
        <f>IF($C159="","",IF(G$79="Faza inwest.",0,IF($E159="","",ROUND(SUM($G159:G159)*$E159,2))))</f>
        <v/>
      </c>
      <c r="AL159" s="195" t="str">
        <f>IF($C159="","",IF(H$79="Faza inwest.",0,IF($E159="","",ROUND(SUM($G159:H159)*$E159,2))))</f>
        <v/>
      </c>
      <c r="AM159" s="195" t="str">
        <f>IF($C159="","",IF(I$79="Faza inwest.",0,IF($E159="","",ROUND(SUM($G159:I159)*$E159,2))))</f>
        <v/>
      </c>
      <c r="AN159" s="195" t="str">
        <f>IF($C159="","",IF(J$79="Faza inwest.",0,IF($E159="","",ROUND(SUM($G159:J159)*$E159,2))))</f>
        <v/>
      </c>
      <c r="AO159" s="195" t="str">
        <f>IF($C159="","",IF(K$79="Faza inwest.",0,IF($E159="","",ROUND(SUM($G159:K159)*$E159,2))))</f>
        <v/>
      </c>
      <c r="AP159" s="195" t="str">
        <f>IF($C159="","",IF(L$79="Faza inwest.",0,IF($E159="","",ROUND(SUM($G159:L159)*$E159,2))))</f>
        <v/>
      </c>
      <c r="AQ159" s="195" t="str">
        <f>IF($C159="","",IF(M$79="Faza inwest.",0,IF($E159="","",ROUND(SUM($G159:M159)*$E159,2))))</f>
        <v/>
      </c>
      <c r="AR159" s="195" t="str">
        <f>IF($C159="","",IF(N$79="Faza inwest.",0,IF($E159="","",ROUND(SUM($G159:N159)*$E159,2))))</f>
        <v/>
      </c>
      <c r="AS159" s="195" t="str">
        <f>IF($C159="","",IF(O$79="Faza inwest.",0,IF($E159="","",ROUND(SUM($G159:O159)*$E159,2))))</f>
        <v/>
      </c>
      <c r="AT159" s="195" t="str">
        <f>IF($C159="","",IF(P$79="Faza inwest.",0,IF($E159="","",ROUND(SUM($G159:P159)*$E159,2))))</f>
        <v/>
      </c>
      <c r="AU159" s="195" t="str">
        <f>IF($C159="","",IF(Q$79="Faza inwest.",0,IF($E159="","",ROUND(SUM($G159:Q159)*$E159,2))))</f>
        <v/>
      </c>
      <c r="AV159" s="195" t="str">
        <f>IF($C159="","",IF(R$79="Faza inwest.",0,IF($E159="","",ROUND(SUM($G159:R159)*$E159,2))))</f>
        <v/>
      </c>
      <c r="AW159" s="195" t="str">
        <f>IF($C159="","",IF(S$79="Faza inwest.",0,IF($E159="","",ROUND(SUM($G159:S159)*$E159,2))))</f>
        <v/>
      </c>
      <c r="AX159" s="195" t="str">
        <f>IF($C159="","",IF(T$79="Faza inwest.",0,IF($E159="","",ROUND(SUM($G159:T159)*$E159,2))))</f>
        <v/>
      </c>
      <c r="AY159" s="195" t="str">
        <f>IF($C159="","",IF(U$79="Faza inwest.",0,IF($E159="","",ROUND(SUM($G159:U159)*$E159,2))))</f>
        <v/>
      </c>
      <c r="AZ159" s="195" t="str">
        <f>IF($C159="","",IF(V$79="Faza inwest.",0,IF($E159="","",ROUND(SUM($G159:V159)*$E159,2))))</f>
        <v/>
      </c>
      <c r="BA159" s="195" t="str">
        <f>IF($C159="","",IF(W$79="Faza inwest.",0,IF($E159="","",ROUND(SUM($G159:W159)*$E159,2))))</f>
        <v/>
      </c>
      <c r="BB159" s="195" t="str">
        <f>IF($C159="","",IF(X$79="Faza inwest.",0,IF($E159="","",ROUND(SUM($G159:X159)*$E159,2))))</f>
        <v/>
      </c>
      <c r="BC159" s="195" t="str">
        <f>IF($C159="","",IF(Y$79="Faza inwest.",0,IF($E159="","",ROUND(SUM($G159:Y159)*$E159,2))))</f>
        <v/>
      </c>
      <c r="BD159" s="195" t="str">
        <f>IF($C159="","",IF(Z$79="Faza inwest.",0,IF($E159="","",ROUND(SUM($G159:Z159)*$E159,2))))</f>
        <v/>
      </c>
      <c r="BE159" s="195" t="str">
        <f>IF($C159="","",IF(AA$79="Faza inwest.",0,IF($E159="","",ROUND(SUM($G159:AA159)*$E159,2))))</f>
        <v/>
      </c>
      <c r="BF159" s="195" t="str">
        <f>IF($C159="","",IF(AB$79="Faza inwest.",0,IF($E159="","",ROUND(SUM($G159:AB159)*$E159,2))))</f>
        <v/>
      </c>
      <c r="BG159" s="195" t="str">
        <f>IF($C159="","",IF(AC$79="Faza inwest.",0,IF($E159="","",ROUND(SUM($G159:AC159)*$E159,2))))</f>
        <v/>
      </c>
      <c r="BH159" s="195" t="str">
        <f>IF($C159="","",IF(AD$79="Faza inwest.",0,IF($E159="","",ROUND(SUM($G159:AD159)*$E159,2))))</f>
        <v/>
      </c>
      <c r="BI159" s="195" t="str">
        <f>IF($C159="","",IF(AE$79="Faza inwest.",0,IF($E159="","",ROUND(SUM($G159:AE159)*$E159,2))))</f>
        <v/>
      </c>
      <c r="BJ159" s="195" t="str">
        <f>IF($C159="","",IF(AF$79="Faza inwest.",0,IF($E159="","",ROUND(SUM($G159:AF159)*$E159,2))))</f>
        <v/>
      </c>
      <c r="BK159" s="195" t="str">
        <f>IF($C159="","",IF(AG$79="Faza inwest.",0,IF($E159="","",ROUND(SUM($G159:AG159)*$E159,2))))</f>
        <v/>
      </c>
      <c r="BL159" s="195" t="str">
        <f>IF($C159="","",IF(AH$79="Faza inwest.",0,IF($E159="","",ROUND(SUM($G159:AH159)*$E159,2))))</f>
        <v/>
      </c>
      <c r="BM159" s="195" t="str">
        <f>IF($C159="","",IF(AI$79="Faza inwest.",0,IF($E159="","",ROUND(SUM($G159:AI159)*$E159,2))))</f>
        <v/>
      </c>
      <c r="BN159" s="195" t="str">
        <f>IF($C159="","",IF(AJ$79="Faza inwest.",0,IF($E159="","",ROUND(SUM($G159:AJ159)*$E159,2))))</f>
        <v/>
      </c>
    </row>
    <row r="160" spans="1:66" s="70" customFormat="1">
      <c r="A160" s="94" t="str">
        <f t="shared" ref="A160" si="125">IF(A111="","",A111)</f>
        <v/>
      </c>
      <c r="B160" s="204" t="str">
        <f t="shared" si="111"/>
        <v/>
      </c>
      <c r="C160" s="205" t="str">
        <f t="shared" si="108"/>
        <v/>
      </c>
      <c r="D160" s="206" t="str">
        <f t="shared" ref="D160:E160" si="126">IF(D111="","",D111)</f>
        <v/>
      </c>
      <c r="E160" s="608" t="str">
        <f t="shared" si="126"/>
        <v/>
      </c>
      <c r="F160" s="207" t="s">
        <v>8</v>
      </c>
      <c r="G160" s="483" t="str">
        <f>IF(Dane!G127="","",Dane!G127)</f>
        <v/>
      </c>
      <c r="H160" s="483" t="str">
        <f>IF(Dane!H127="","",Dane!H127)</f>
        <v/>
      </c>
      <c r="I160" s="483" t="str">
        <f>IF(Dane!I127="","",Dane!I127)</f>
        <v/>
      </c>
      <c r="J160" s="483" t="str">
        <f>IF(Dane!J127="","",Dane!J127)</f>
        <v/>
      </c>
      <c r="K160" s="483" t="str">
        <f>IF(Dane!K127="","",Dane!K127)</f>
        <v/>
      </c>
      <c r="L160" s="483" t="str">
        <f>IF(Dane!L127="","",Dane!L127)</f>
        <v/>
      </c>
      <c r="M160" s="483" t="str">
        <f>IF(Dane!M127="","",Dane!M127)</f>
        <v/>
      </c>
      <c r="N160" s="483" t="str">
        <f>IF(Dane!N127="","",Dane!N127)</f>
        <v/>
      </c>
      <c r="O160" s="483" t="str">
        <f>IF(Dane!O127="","",Dane!O127)</f>
        <v/>
      </c>
      <c r="P160" s="483" t="str">
        <f>IF(Dane!P127="","",Dane!P127)</f>
        <v/>
      </c>
      <c r="Q160" s="483" t="str">
        <f>IF(Dane!Q127="","",Dane!Q127)</f>
        <v/>
      </c>
      <c r="R160" s="483" t="str">
        <f>IF(Dane!R127="","",Dane!R127)</f>
        <v/>
      </c>
      <c r="S160" s="483" t="str">
        <f>IF(Dane!S127="","",Dane!S127)</f>
        <v/>
      </c>
      <c r="T160" s="483" t="str">
        <f>IF(Dane!T127="","",Dane!T127)</f>
        <v/>
      </c>
      <c r="U160" s="483" t="str">
        <f>IF(Dane!U127="","",Dane!U127)</f>
        <v/>
      </c>
      <c r="V160" s="483" t="str">
        <f>IF(Dane!V127="","",Dane!V127)</f>
        <v/>
      </c>
      <c r="W160" s="483" t="str">
        <f>IF(Dane!W127="","",Dane!W127)</f>
        <v/>
      </c>
      <c r="X160" s="483" t="str">
        <f>IF(Dane!X127="","",Dane!X127)</f>
        <v/>
      </c>
      <c r="Y160" s="483" t="str">
        <f>IF(Dane!Y127="","",Dane!Y127)</f>
        <v/>
      </c>
      <c r="Z160" s="483" t="str">
        <f>IF(Dane!Z127="","",Dane!Z127)</f>
        <v/>
      </c>
      <c r="AA160" s="483" t="str">
        <f>IF(Dane!AA127="","",Dane!AA127)</f>
        <v/>
      </c>
      <c r="AB160" s="483" t="str">
        <f>IF(Dane!AB127="","",Dane!AB127)</f>
        <v/>
      </c>
      <c r="AC160" s="483" t="str">
        <f>IF(Dane!AC127="","",Dane!AC127)</f>
        <v/>
      </c>
      <c r="AD160" s="483" t="str">
        <f>IF(Dane!AD127="","",Dane!AD127)</f>
        <v/>
      </c>
      <c r="AE160" s="483" t="str">
        <f>IF(Dane!AE127="","",Dane!AE127)</f>
        <v/>
      </c>
      <c r="AF160" s="483" t="str">
        <f>IF(Dane!AF127="","",Dane!AF127)</f>
        <v/>
      </c>
      <c r="AG160" s="483" t="str">
        <f>IF(Dane!AG127="","",Dane!AG127)</f>
        <v/>
      </c>
      <c r="AH160" s="483" t="str">
        <f>IF(Dane!AH127="","",Dane!AH127)</f>
        <v/>
      </c>
      <c r="AI160" s="483" t="str">
        <f>IF(Dane!AI127="","",Dane!AI127)</f>
        <v/>
      </c>
      <c r="AJ160" s="483" t="str">
        <f>IF(Dane!AJ127="","",Dane!AJ127)</f>
        <v/>
      </c>
      <c r="AK160" s="195" t="str">
        <f>IF($C160="","",IF(G$79="Faza inwest.",0,IF($E160="","",ROUND(SUM($G160:G160)*$E160,2))))</f>
        <v/>
      </c>
      <c r="AL160" s="195" t="str">
        <f>IF($C160="","",IF(H$79="Faza inwest.",0,IF($E160="","",ROUND(SUM($G160:H160)*$E160,2))))</f>
        <v/>
      </c>
      <c r="AM160" s="195" t="str">
        <f>IF($C160="","",IF(I$79="Faza inwest.",0,IF($E160="","",ROUND(SUM($G160:I160)*$E160,2))))</f>
        <v/>
      </c>
      <c r="AN160" s="195" t="str">
        <f>IF($C160="","",IF(J$79="Faza inwest.",0,IF($E160="","",ROUND(SUM($G160:J160)*$E160,2))))</f>
        <v/>
      </c>
      <c r="AO160" s="195" t="str">
        <f>IF($C160="","",IF(K$79="Faza inwest.",0,IF($E160="","",ROUND(SUM($G160:K160)*$E160,2))))</f>
        <v/>
      </c>
      <c r="AP160" s="195" t="str">
        <f>IF($C160="","",IF(L$79="Faza inwest.",0,IF($E160="","",ROUND(SUM($G160:L160)*$E160,2))))</f>
        <v/>
      </c>
      <c r="AQ160" s="195" t="str">
        <f>IF($C160="","",IF(M$79="Faza inwest.",0,IF($E160="","",ROUND(SUM($G160:M160)*$E160,2))))</f>
        <v/>
      </c>
      <c r="AR160" s="195" t="str">
        <f>IF($C160="","",IF(N$79="Faza inwest.",0,IF($E160="","",ROUND(SUM($G160:N160)*$E160,2))))</f>
        <v/>
      </c>
      <c r="AS160" s="195" t="str">
        <f>IF($C160="","",IF(O$79="Faza inwest.",0,IF($E160="","",ROUND(SUM($G160:O160)*$E160,2))))</f>
        <v/>
      </c>
      <c r="AT160" s="195" t="str">
        <f>IF($C160="","",IF(P$79="Faza inwest.",0,IF($E160="","",ROUND(SUM($G160:P160)*$E160,2))))</f>
        <v/>
      </c>
      <c r="AU160" s="195" t="str">
        <f>IF($C160="","",IF(Q$79="Faza inwest.",0,IF($E160="","",ROUND(SUM($G160:Q160)*$E160,2))))</f>
        <v/>
      </c>
      <c r="AV160" s="195" t="str">
        <f>IF($C160="","",IF(R$79="Faza inwest.",0,IF($E160="","",ROUND(SUM($G160:R160)*$E160,2))))</f>
        <v/>
      </c>
      <c r="AW160" s="195" t="str">
        <f>IF($C160="","",IF(S$79="Faza inwest.",0,IF($E160="","",ROUND(SUM($G160:S160)*$E160,2))))</f>
        <v/>
      </c>
      <c r="AX160" s="195" t="str">
        <f>IF($C160="","",IF(T$79="Faza inwest.",0,IF($E160="","",ROUND(SUM($G160:T160)*$E160,2))))</f>
        <v/>
      </c>
      <c r="AY160" s="195" t="str">
        <f>IF($C160="","",IF(U$79="Faza inwest.",0,IF($E160="","",ROUND(SUM($G160:U160)*$E160,2))))</f>
        <v/>
      </c>
      <c r="AZ160" s="195" t="str">
        <f>IF($C160="","",IF(V$79="Faza inwest.",0,IF($E160="","",ROUND(SUM($G160:V160)*$E160,2))))</f>
        <v/>
      </c>
      <c r="BA160" s="195" t="str">
        <f>IF($C160="","",IF(W$79="Faza inwest.",0,IF($E160="","",ROUND(SUM($G160:W160)*$E160,2))))</f>
        <v/>
      </c>
      <c r="BB160" s="195" t="str">
        <f>IF($C160="","",IF(X$79="Faza inwest.",0,IF($E160="","",ROUND(SUM($G160:X160)*$E160,2))))</f>
        <v/>
      </c>
      <c r="BC160" s="195" t="str">
        <f>IF($C160="","",IF(Y$79="Faza inwest.",0,IF($E160="","",ROUND(SUM($G160:Y160)*$E160,2))))</f>
        <v/>
      </c>
      <c r="BD160" s="195" t="str">
        <f>IF($C160="","",IF(Z$79="Faza inwest.",0,IF($E160="","",ROUND(SUM($G160:Z160)*$E160,2))))</f>
        <v/>
      </c>
      <c r="BE160" s="195" t="str">
        <f>IF($C160="","",IF(AA$79="Faza inwest.",0,IF($E160="","",ROUND(SUM($G160:AA160)*$E160,2))))</f>
        <v/>
      </c>
      <c r="BF160" s="195" t="str">
        <f>IF($C160="","",IF(AB$79="Faza inwest.",0,IF($E160="","",ROUND(SUM($G160:AB160)*$E160,2))))</f>
        <v/>
      </c>
      <c r="BG160" s="195" t="str">
        <f>IF($C160="","",IF(AC$79="Faza inwest.",0,IF($E160="","",ROUND(SUM($G160:AC160)*$E160,2))))</f>
        <v/>
      </c>
      <c r="BH160" s="195" t="str">
        <f>IF($C160="","",IF(AD$79="Faza inwest.",0,IF($E160="","",ROUND(SUM($G160:AD160)*$E160,2))))</f>
        <v/>
      </c>
      <c r="BI160" s="195" t="str">
        <f>IF($C160="","",IF(AE$79="Faza inwest.",0,IF($E160="","",ROUND(SUM($G160:AE160)*$E160,2))))</f>
        <v/>
      </c>
      <c r="BJ160" s="195" t="str">
        <f>IF($C160="","",IF(AF$79="Faza inwest.",0,IF($E160="","",ROUND(SUM($G160:AF160)*$E160,2))))</f>
        <v/>
      </c>
      <c r="BK160" s="195" t="str">
        <f>IF($C160="","",IF(AG$79="Faza inwest.",0,IF($E160="","",ROUND(SUM($G160:AG160)*$E160,2))))</f>
        <v/>
      </c>
      <c r="BL160" s="195" t="str">
        <f>IF($C160="","",IF(AH$79="Faza inwest.",0,IF($E160="","",ROUND(SUM($G160:AH160)*$E160,2))))</f>
        <v/>
      </c>
      <c r="BM160" s="195" t="str">
        <f>IF($C160="","",IF(AI$79="Faza inwest.",0,IF($E160="","",ROUND(SUM($G160:AI160)*$E160,2))))</f>
        <v/>
      </c>
      <c r="BN160" s="195" t="str">
        <f>IF($C160="","",IF(AJ$79="Faza inwest.",0,IF($E160="","",ROUND(SUM($G160:AJ160)*$E160,2))))</f>
        <v/>
      </c>
    </row>
    <row r="161" spans="1:66" s="70" customFormat="1">
      <c r="A161" s="94" t="str">
        <f t="shared" ref="A161" si="127">IF(A112="","",A112)</f>
        <v/>
      </c>
      <c r="B161" s="204" t="str">
        <f t="shared" si="111"/>
        <v/>
      </c>
      <c r="C161" s="205" t="str">
        <f t="shared" si="108"/>
        <v/>
      </c>
      <c r="D161" s="206" t="str">
        <f t="shared" ref="D161:E161" si="128">IF(D112="","",D112)</f>
        <v/>
      </c>
      <c r="E161" s="608" t="str">
        <f t="shared" si="128"/>
        <v/>
      </c>
      <c r="F161" s="207" t="s">
        <v>8</v>
      </c>
      <c r="G161" s="483" t="str">
        <f>IF(Dane!G128="","",Dane!G128)</f>
        <v/>
      </c>
      <c r="H161" s="483" t="str">
        <f>IF(Dane!H128="","",Dane!H128)</f>
        <v/>
      </c>
      <c r="I161" s="483" t="str">
        <f>IF(Dane!I128="","",Dane!I128)</f>
        <v/>
      </c>
      <c r="J161" s="483" t="str">
        <f>IF(Dane!J128="","",Dane!J128)</f>
        <v/>
      </c>
      <c r="K161" s="483" t="str">
        <f>IF(Dane!K128="","",Dane!K128)</f>
        <v/>
      </c>
      <c r="L161" s="483" t="str">
        <f>IF(Dane!L128="","",Dane!L128)</f>
        <v/>
      </c>
      <c r="M161" s="483" t="str">
        <f>IF(Dane!M128="","",Dane!M128)</f>
        <v/>
      </c>
      <c r="N161" s="483" t="str">
        <f>IF(Dane!N128="","",Dane!N128)</f>
        <v/>
      </c>
      <c r="O161" s="483" t="str">
        <f>IF(Dane!O128="","",Dane!O128)</f>
        <v/>
      </c>
      <c r="P161" s="483" t="str">
        <f>IF(Dane!P128="","",Dane!P128)</f>
        <v/>
      </c>
      <c r="Q161" s="483" t="str">
        <f>IF(Dane!Q128="","",Dane!Q128)</f>
        <v/>
      </c>
      <c r="R161" s="483" t="str">
        <f>IF(Dane!R128="","",Dane!R128)</f>
        <v/>
      </c>
      <c r="S161" s="483" t="str">
        <f>IF(Dane!S128="","",Dane!S128)</f>
        <v/>
      </c>
      <c r="T161" s="483" t="str">
        <f>IF(Dane!T128="","",Dane!T128)</f>
        <v/>
      </c>
      <c r="U161" s="483" t="str">
        <f>IF(Dane!U128="","",Dane!U128)</f>
        <v/>
      </c>
      <c r="V161" s="483" t="str">
        <f>IF(Dane!V128="","",Dane!V128)</f>
        <v/>
      </c>
      <c r="W161" s="483" t="str">
        <f>IF(Dane!W128="","",Dane!W128)</f>
        <v/>
      </c>
      <c r="X161" s="483" t="str">
        <f>IF(Dane!X128="","",Dane!X128)</f>
        <v/>
      </c>
      <c r="Y161" s="483" t="str">
        <f>IF(Dane!Y128="","",Dane!Y128)</f>
        <v/>
      </c>
      <c r="Z161" s="483" t="str">
        <f>IF(Dane!Z128="","",Dane!Z128)</f>
        <v/>
      </c>
      <c r="AA161" s="483" t="str">
        <f>IF(Dane!AA128="","",Dane!AA128)</f>
        <v/>
      </c>
      <c r="AB161" s="483" t="str">
        <f>IF(Dane!AB128="","",Dane!AB128)</f>
        <v/>
      </c>
      <c r="AC161" s="483" t="str">
        <f>IF(Dane!AC128="","",Dane!AC128)</f>
        <v/>
      </c>
      <c r="AD161" s="483" t="str">
        <f>IF(Dane!AD128="","",Dane!AD128)</f>
        <v/>
      </c>
      <c r="AE161" s="483" t="str">
        <f>IF(Dane!AE128="","",Dane!AE128)</f>
        <v/>
      </c>
      <c r="AF161" s="483" t="str">
        <f>IF(Dane!AF128="","",Dane!AF128)</f>
        <v/>
      </c>
      <c r="AG161" s="483" t="str">
        <f>IF(Dane!AG128="","",Dane!AG128)</f>
        <v/>
      </c>
      <c r="AH161" s="483" t="str">
        <f>IF(Dane!AH128="","",Dane!AH128)</f>
        <v/>
      </c>
      <c r="AI161" s="483" t="str">
        <f>IF(Dane!AI128="","",Dane!AI128)</f>
        <v/>
      </c>
      <c r="AJ161" s="483" t="str">
        <f>IF(Dane!AJ128="","",Dane!AJ128)</f>
        <v/>
      </c>
      <c r="AK161" s="195" t="str">
        <f>IF($C161="","",IF(G$79="Faza inwest.",0,IF($E161="","",ROUND(SUM($G161:G161)*$E161,2))))</f>
        <v/>
      </c>
      <c r="AL161" s="195" t="str">
        <f>IF($C161="","",IF(H$79="Faza inwest.",0,IF($E161="","",ROUND(SUM($G161:H161)*$E161,2))))</f>
        <v/>
      </c>
      <c r="AM161" s="195" t="str">
        <f>IF($C161="","",IF(I$79="Faza inwest.",0,IF($E161="","",ROUND(SUM($G161:I161)*$E161,2))))</f>
        <v/>
      </c>
      <c r="AN161" s="195" t="str">
        <f>IF($C161="","",IF(J$79="Faza inwest.",0,IF($E161="","",ROUND(SUM($G161:J161)*$E161,2))))</f>
        <v/>
      </c>
      <c r="AO161" s="195" t="str">
        <f>IF($C161="","",IF(K$79="Faza inwest.",0,IF($E161="","",ROUND(SUM($G161:K161)*$E161,2))))</f>
        <v/>
      </c>
      <c r="AP161" s="195" t="str">
        <f>IF($C161="","",IF(L$79="Faza inwest.",0,IF($E161="","",ROUND(SUM($G161:L161)*$E161,2))))</f>
        <v/>
      </c>
      <c r="AQ161" s="195" t="str">
        <f>IF($C161="","",IF(M$79="Faza inwest.",0,IF($E161="","",ROUND(SUM($G161:M161)*$E161,2))))</f>
        <v/>
      </c>
      <c r="AR161" s="195" t="str">
        <f>IF($C161="","",IF(N$79="Faza inwest.",0,IF($E161="","",ROUND(SUM($G161:N161)*$E161,2))))</f>
        <v/>
      </c>
      <c r="AS161" s="195" t="str">
        <f>IF($C161="","",IF(O$79="Faza inwest.",0,IF($E161="","",ROUND(SUM($G161:O161)*$E161,2))))</f>
        <v/>
      </c>
      <c r="AT161" s="195" t="str">
        <f>IF($C161="","",IF(P$79="Faza inwest.",0,IF($E161="","",ROUND(SUM($G161:P161)*$E161,2))))</f>
        <v/>
      </c>
      <c r="AU161" s="195" t="str">
        <f>IF($C161="","",IF(Q$79="Faza inwest.",0,IF($E161="","",ROUND(SUM($G161:Q161)*$E161,2))))</f>
        <v/>
      </c>
      <c r="AV161" s="195" t="str">
        <f>IF($C161="","",IF(R$79="Faza inwest.",0,IF($E161="","",ROUND(SUM($G161:R161)*$E161,2))))</f>
        <v/>
      </c>
      <c r="AW161" s="195" t="str">
        <f>IF($C161="","",IF(S$79="Faza inwest.",0,IF($E161="","",ROUND(SUM($G161:S161)*$E161,2))))</f>
        <v/>
      </c>
      <c r="AX161" s="195" t="str">
        <f>IF($C161="","",IF(T$79="Faza inwest.",0,IF($E161="","",ROUND(SUM($G161:T161)*$E161,2))))</f>
        <v/>
      </c>
      <c r="AY161" s="195" t="str">
        <f>IF($C161="","",IF(U$79="Faza inwest.",0,IF($E161="","",ROUND(SUM($G161:U161)*$E161,2))))</f>
        <v/>
      </c>
      <c r="AZ161" s="195" t="str">
        <f>IF($C161="","",IF(V$79="Faza inwest.",0,IF($E161="","",ROUND(SUM($G161:V161)*$E161,2))))</f>
        <v/>
      </c>
      <c r="BA161" s="195" t="str">
        <f>IF($C161="","",IF(W$79="Faza inwest.",0,IF($E161="","",ROUND(SUM($G161:W161)*$E161,2))))</f>
        <v/>
      </c>
      <c r="BB161" s="195" t="str">
        <f>IF($C161="","",IF(X$79="Faza inwest.",0,IF($E161="","",ROUND(SUM($G161:X161)*$E161,2))))</f>
        <v/>
      </c>
      <c r="BC161" s="195" t="str">
        <f>IF($C161="","",IF(Y$79="Faza inwest.",0,IF($E161="","",ROUND(SUM($G161:Y161)*$E161,2))))</f>
        <v/>
      </c>
      <c r="BD161" s="195" t="str">
        <f>IF($C161="","",IF(Z$79="Faza inwest.",0,IF($E161="","",ROUND(SUM($G161:Z161)*$E161,2))))</f>
        <v/>
      </c>
      <c r="BE161" s="195" t="str">
        <f>IF($C161="","",IF(AA$79="Faza inwest.",0,IF($E161="","",ROUND(SUM($G161:AA161)*$E161,2))))</f>
        <v/>
      </c>
      <c r="BF161" s="195" t="str">
        <f>IF($C161="","",IF(AB$79="Faza inwest.",0,IF($E161="","",ROUND(SUM($G161:AB161)*$E161,2))))</f>
        <v/>
      </c>
      <c r="BG161" s="195" t="str">
        <f>IF($C161="","",IF(AC$79="Faza inwest.",0,IF($E161="","",ROUND(SUM($G161:AC161)*$E161,2))))</f>
        <v/>
      </c>
      <c r="BH161" s="195" t="str">
        <f>IF($C161="","",IF(AD$79="Faza inwest.",0,IF($E161="","",ROUND(SUM($G161:AD161)*$E161,2))))</f>
        <v/>
      </c>
      <c r="BI161" s="195" t="str">
        <f>IF($C161="","",IF(AE$79="Faza inwest.",0,IF($E161="","",ROUND(SUM($G161:AE161)*$E161,2))))</f>
        <v/>
      </c>
      <c r="BJ161" s="195" t="str">
        <f>IF($C161="","",IF(AF$79="Faza inwest.",0,IF($E161="","",ROUND(SUM($G161:AF161)*$E161,2))))</f>
        <v/>
      </c>
      <c r="BK161" s="195" t="str">
        <f>IF($C161="","",IF(AG$79="Faza inwest.",0,IF($E161="","",ROUND(SUM($G161:AG161)*$E161,2))))</f>
        <v/>
      </c>
      <c r="BL161" s="195" t="str">
        <f>IF($C161="","",IF(AH$79="Faza inwest.",0,IF($E161="","",ROUND(SUM($G161:AH161)*$E161,2))))</f>
        <v/>
      </c>
      <c r="BM161" s="195" t="str">
        <f>IF($C161="","",IF(AI$79="Faza inwest.",0,IF($E161="","",ROUND(SUM($G161:AI161)*$E161,2))))</f>
        <v/>
      </c>
      <c r="BN161" s="195" t="str">
        <f>IF($C161="","",IF(AJ$79="Faza inwest.",0,IF($E161="","",ROUND(SUM($G161:AJ161)*$E161,2))))</f>
        <v/>
      </c>
    </row>
    <row r="162" spans="1:66" s="70" customFormat="1">
      <c r="A162" s="94" t="str">
        <f t="shared" ref="A162" si="129">IF(A113="","",A113)</f>
        <v/>
      </c>
      <c r="B162" s="204" t="str">
        <f t="shared" si="111"/>
        <v/>
      </c>
      <c r="C162" s="205" t="str">
        <f t="shared" si="108"/>
        <v/>
      </c>
      <c r="D162" s="206" t="str">
        <f t="shared" ref="D162:E162" si="130">IF(D113="","",D113)</f>
        <v/>
      </c>
      <c r="E162" s="608" t="str">
        <f t="shared" si="130"/>
        <v/>
      </c>
      <c r="F162" s="207" t="s">
        <v>8</v>
      </c>
      <c r="G162" s="483" t="str">
        <f>IF(Dane!G129="","",Dane!G129)</f>
        <v/>
      </c>
      <c r="H162" s="483" t="str">
        <f>IF(Dane!H129="","",Dane!H129)</f>
        <v/>
      </c>
      <c r="I162" s="483" t="str">
        <f>IF(Dane!I129="","",Dane!I129)</f>
        <v/>
      </c>
      <c r="J162" s="483" t="str">
        <f>IF(Dane!J129="","",Dane!J129)</f>
        <v/>
      </c>
      <c r="K162" s="483" t="str">
        <f>IF(Dane!K129="","",Dane!K129)</f>
        <v/>
      </c>
      <c r="L162" s="483" t="str">
        <f>IF(Dane!L129="","",Dane!L129)</f>
        <v/>
      </c>
      <c r="M162" s="483" t="str">
        <f>IF(Dane!M129="","",Dane!M129)</f>
        <v/>
      </c>
      <c r="N162" s="483" t="str">
        <f>IF(Dane!N129="","",Dane!N129)</f>
        <v/>
      </c>
      <c r="O162" s="483" t="str">
        <f>IF(Dane!O129="","",Dane!O129)</f>
        <v/>
      </c>
      <c r="P162" s="483" t="str">
        <f>IF(Dane!P129="","",Dane!P129)</f>
        <v/>
      </c>
      <c r="Q162" s="483" t="str">
        <f>IF(Dane!Q129="","",Dane!Q129)</f>
        <v/>
      </c>
      <c r="R162" s="483" t="str">
        <f>IF(Dane!R129="","",Dane!R129)</f>
        <v/>
      </c>
      <c r="S162" s="483" t="str">
        <f>IF(Dane!S129="","",Dane!S129)</f>
        <v/>
      </c>
      <c r="T162" s="483" t="str">
        <f>IF(Dane!T129="","",Dane!T129)</f>
        <v/>
      </c>
      <c r="U162" s="483" t="str">
        <f>IF(Dane!U129="","",Dane!U129)</f>
        <v/>
      </c>
      <c r="V162" s="483" t="str">
        <f>IF(Dane!V129="","",Dane!V129)</f>
        <v/>
      </c>
      <c r="W162" s="483" t="str">
        <f>IF(Dane!W129="","",Dane!W129)</f>
        <v/>
      </c>
      <c r="X162" s="483" t="str">
        <f>IF(Dane!X129="","",Dane!X129)</f>
        <v/>
      </c>
      <c r="Y162" s="483" t="str">
        <f>IF(Dane!Y129="","",Dane!Y129)</f>
        <v/>
      </c>
      <c r="Z162" s="483" t="str">
        <f>IF(Dane!Z129="","",Dane!Z129)</f>
        <v/>
      </c>
      <c r="AA162" s="483" t="str">
        <f>IF(Dane!AA129="","",Dane!AA129)</f>
        <v/>
      </c>
      <c r="AB162" s="483" t="str">
        <f>IF(Dane!AB129="","",Dane!AB129)</f>
        <v/>
      </c>
      <c r="AC162" s="483" t="str">
        <f>IF(Dane!AC129="","",Dane!AC129)</f>
        <v/>
      </c>
      <c r="AD162" s="483" t="str">
        <f>IF(Dane!AD129="","",Dane!AD129)</f>
        <v/>
      </c>
      <c r="AE162" s="483" t="str">
        <f>IF(Dane!AE129="","",Dane!AE129)</f>
        <v/>
      </c>
      <c r="AF162" s="483" t="str">
        <f>IF(Dane!AF129="","",Dane!AF129)</f>
        <v/>
      </c>
      <c r="AG162" s="483" t="str">
        <f>IF(Dane!AG129="","",Dane!AG129)</f>
        <v/>
      </c>
      <c r="AH162" s="483" t="str">
        <f>IF(Dane!AH129="","",Dane!AH129)</f>
        <v/>
      </c>
      <c r="AI162" s="483" t="str">
        <f>IF(Dane!AI129="","",Dane!AI129)</f>
        <v/>
      </c>
      <c r="AJ162" s="483" t="str">
        <f>IF(Dane!AJ129="","",Dane!AJ129)</f>
        <v/>
      </c>
      <c r="AK162" s="195" t="str">
        <f>IF($C162="","",IF(G$79="Faza inwest.",0,IF($E162="","",ROUND(SUM($G162:G162)*$E162,2))))</f>
        <v/>
      </c>
      <c r="AL162" s="195" t="str">
        <f>IF($C162="","",IF(H$79="Faza inwest.",0,IF($E162="","",ROUND(SUM($G162:H162)*$E162,2))))</f>
        <v/>
      </c>
      <c r="AM162" s="195" t="str">
        <f>IF($C162="","",IF(I$79="Faza inwest.",0,IF($E162="","",ROUND(SUM($G162:I162)*$E162,2))))</f>
        <v/>
      </c>
      <c r="AN162" s="195" t="str">
        <f>IF($C162="","",IF(J$79="Faza inwest.",0,IF($E162="","",ROUND(SUM($G162:J162)*$E162,2))))</f>
        <v/>
      </c>
      <c r="AO162" s="195" t="str">
        <f>IF($C162="","",IF(K$79="Faza inwest.",0,IF($E162="","",ROUND(SUM($G162:K162)*$E162,2))))</f>
        <v/>
      </c>
      <c r="AP162" s="195" t="str">
        <f>IF($C162="","",IF(L$79="Faza inwest.",0,IF($E162="","",ROUND(SUM($G162:L162)*$E162,2))))</f>
        <v/>
      </c>
      <c r="AQ162" s="195" t="str">
        <f>IF($C162="","",IF(M$79="Faza inwest.",0,IF($E162="","",ROUND(SUM($G162:M162)*$E162,2))))</f>
        <v/>
      </c>
      <c r="AR162" s="195" t="str">
        <f>IF($C162="","",IF(N$79="Faza inwest.",0,IF($E162="","",ROUND(SUM($G162:N162)*$E162,2))))</f>
        <v/>
      </c>
      <c r="AS162" s="195" t="str">
        <f>IF($C162="","",IF(O$79="Faza inwest.",0,IF($E162="","",ROUND(SUM($G162:O162)*$E162,2))))</f>
        <v/>
      </c>
      <c r="AT162" s="195" t="str">
        <f>IF($C162="","",IF(P$79="Faza inwest.",0,IF($E162="","",ROUND(SUM($G162:P162)*$E162,2))))</f>
        <v/>
      </c>
      <c r="AU162" s="195" t="str">
        <f>IF($C162="","",IF(Q$79="Faza inwest.",0,IF($E162="","",ROUND(SUM($G162:Q162)*$E162,2))))</f>
        <v/>
      </c>
      <c r="AV162" s="195" t="str">
        <f>IF($C162="","",IF(R$79="Faza inwest.",0,IF($E162="","",ROUND(SUM($G162:R162)*$E162,2))))</f>
        <v/>
      </c>
      <c r="AW162" s="195" t="str">
        <f>IF($C162="","",IF(S$79="Faza inwest.",0,IF($E162="","",ROUND(SUM($G162:S162)*$E162,2))))</f>
        <v/>
      </c>
      <c r="AX162" s="195" t="str">
        <f>IF($C162="","",IF(T$79="Faza inwest.",0,IF($E162="","",ROUND(SUM($G162:T162)*$E162,2))))</f>
        <v/>
      </c>
      <c r="AY162" s="195" t="str">
        <f>IF($C162="","",IF(U$79="Faza inwest.",0,IF($E162="","",ROUND(SUM($G162:U162)*$E162,2))))</f>
        <v/>
      </c>
      <c r="AZ162" s="195" t="str">
        <f>IF($C162="","",IF(V$79="Faza inwest.",0,IF($E162="","",ROUND(SUM($G162:V162)*$E162,2))))</f>
        <v/>
      </c>
      <c r="BA162" s="195" t="str">
        <f>IF($C162="","",IF(W$79="Faza inwest.",0,IF($E162="","",ROUND(SUM($G162:W162)*$E162,2))))</f>
        <v/>
      </c>
      <c r="BB162" s="195" t="str">
        <f>IF($C162="","",IF(X$79="Faza inwest.",0,IF($E162="","",ROUND(SUM($G162:X162)*$E162,2))))</f>
        <v/>
      </c>
      <c r="BC162" s="195" t="str">
        <f>IF($C162="","",IF(Y$79="Faza inwest.",0,IF($E162="","",ROUND(SUM($G162:Y162)*$E162,2))))</f>
        <v/>
      </c>
      <c r="BD162" s="195" t="str">
        <f>IF($C162="","",IF(Z$79="Faza inwest.",0,IF($E162="","",ROUND(SUM($G162:Z162)*$E162,2))))</f>
        <v/>
      </c>
      <c r="BE162" s="195" t="str">
        <f>IF($C162="","",IF(AA$79="Faza inwest.",0,IF($E162="","",ROUND(SUM($G162:AA162)*$E162,2))))</f>
        <v/>
      </c>
      <c r="BF162" s="195" t="str">
        <f>IF($C162="","",IF(AB$79="Faza inwest.",0,IF($E162="","",ROUND(SUM($G162:AB162)*$E162,2))))</f>
        <v/>
      </c>
      <c r="BG162" s="195" t="str">
        <f>IF($C162="","",IF(AC$79="Faza inwest.",0,IF($E162="","",ROUND(SUM($G162:AC162)*$E162,2))))</f>
        <v/>
      </c>
      <c r="BH162" s="195" t="str">
        <f>IF($C162="","",IF(AD$79="Faza inwest.",0,IF($E162="","",ROUND(SUM($G162:AD162)*$E162,2))))</f>
        <v/>
      </c>
      <c r="BI162" s="195" t="str">
        <f>IF($C162="","",IF(AE$79="Faza inwest.",0,IF($E162="","",ROUND(SUM($G162:AE162)*$E162,2))))</f>
        <v/>
      </c>
      <c r="BJ162" s="195" t="str">
        <f>IF($C162="","",IF(AF$79="Faza inwest.",0,IF($E162="","",ROUND(SUM($G162:AF162)*$E162,2))))</f>
        <v/>
      </c>
      <c r="BK162" s="195" t="str">
        <f>IF($C162="","",IF(AG$79="Faza inwest.",0,IF($E162="","",ROUND(SUM($G162:AG162)*$E162,2))))</f>
        <v/>
      </c>
      <c r="BL162" s="195" t="str">
        <f>IF($C162="","",IF(AH$79="Faza inwest.",0,IF($E162="","",ROUND(SUM($G162:AH162)*$E162,2))))</f>
        <v/>
      </c>
      <c r="BM162" s="195" t="str">
        <f>IF($C162="","",IF(AI$79="Faza inwest.",0,IF($E162="","",ROUND(SUM($G162:AI162)*$E162,2))))</f>
        <v/>
      </c>
      <c r="BN162" s="195" t="str">
        <f>IF($C162="","",IF(AJ$79="Faza inwest.",0,IF($E162="","",ROUND(SUM($G162:AJ162)*$E162,2))))</f>
        <v/>
      </c>
    </row>
    <row r="163" spans="1:66" s="70" customFormat="1">
      <c r="A163" s="94" t="str">
        <f t="shared" ref="A163" si="131">IF(A114="","",A114)</f>
        <v/>
      </c>
      <c r="B163" s="204" t="str">
        <f t="shared" si="111"/>
        <v/>
      </c>
      <c r="C163" s="205" t="str">
        <f t="shared" si="108"/>
        <v/>
      </c>
      <c r="D163" s="206" t="str">
        <f t="shared" ref="D163:E163" si="132">IF(D114="","",D114)</f>
        <v/>
      </c>
      <c r="E163" s="608" t="str">
        <f t="shared" si="132"/>
        <v/>
      </c>
      <c r="F163" s="207" t="s">
        <v>8</v>
      </c>
      <c r="G163" s="483" t="str">
        <f>IF(Dane!G130="","",Dane!G130)</f>
        <v/>
      </c>
      <c r="H163" s="483" t="str">
        <f>IF(Dane!H130="","",Dane!H130)</f>
        <v/>
      </c>
      <c r="I163" s="483" t="str">
        <f>IF(Dane!I130="","",Dane!I130)</f>
        <v/>
      </c>
      <c r="J163" s="483" t="str">
        <f>IF(Dane!J130="","",Dane!J130)</f>
        <v/>
      </c>
      <c r="K163" s="483" t="str">
        <f>IF(Dane!K130="","",Dane!K130)</f>
        <v/>
      </c>
      <c r="L163" s="483" t="str">
        <f>IF(Dane!L130="","",Dane!L130)</f>
        <v/>
      </c>
      <c r="M163" s="483" t="str">
        <f>IF(Dane!M130="","",Dane!M130)</f>
        <v/>
      </c>
      <c r="N163" s="483" t="str">
        <f>IF(Dane!N130="","",Dane!N130)</f>
        <v/>
      </c>
      <c r="O163" s="483" t="str">
        <f>IF(Dane!O130="","",Dane!O130)</f>
        <v/>
      </c>
      <c r="P163" s="483" t="str">
        <f>IF(Dane!P130="","",Dane!P130)</f>
        <v/>
      </c>
      <c r="Q163" s="483" t="str">
        <f>IF(Dane!Q130="","",Dane!Q130)</f>
        <v/>
      </c>
      <c r="R163" s="483" t="str">
        <f>IF(Dane!R130="","",Dane!R130)</f>
        <v/>
      </c>
      <c r="S163" s="483" t="str">
        <f>IF(Dane!S130="","",Dane!S130)</f>
        <v/>
      </c>
      <c r="T163" s="483" t="str">
        <f>IF(Dane!T130="","",Dane!T130)</f>
        <v/>
      </c>
      <c r="U163" s="483" t="str">
        <f>IF(Dane!U130="","",Dane!U130)</f>
        <v/>
      </c>
      <c r="V163" s="483" t="str">
        <f>IF(Dane!V130="","",Dane!V130)</f>
        <v/>
      </c>
      <c r="W163" s="483" t="str">
        <f>IF(Dane!W130="","",Dane!W130)</f>
        <v/>
      </c>
      <c r="X163" s="483" t="str">
        <f>IF(Dane!X130="","",Dane!X130)</f>
        <v/>
      </c>
      <c r="Y163" s="483" t="str">
        <f>IF(Dane!Y130="","",Dane!Y130)</f>
        <v/>
      </c>
      <c r="Z163" s="483" t="str">
        <f>IF(Dane!Z130="","",Dane!Z130)</f>
        <v/>
      </c>
      <c r="AA163" s="483" t="str">
        <f>IF(Dane!AA130="","",Dane!AA130)</f>
        <v/>
      </c>
      <c r="AB163" s="483" t="str">
        <f>IF(Dane!AB130="","",Dane!AB130)</f>
        <v/>
      </c>
      <c r="AC163" s="483" t="str">
        <f>IF(Dane!AC130="","",Dane!AC130)</f>
        <v/>
      </c>
      <c r="AD163" s="483" t="str">
        <f>IF(Dane!AD130="","",Dane!AD130)</f>
        <v/>
      </c>
      <c r="AE163" s="483" t="str">
        <f>IF(Dane!AE130="","",Dane!AE130)</f>
        <v/>
      </c>
      <c r="AF163" s="483" t="str">
        <f>IF(Dane!AF130="","",Dane!AF130)</f>
        <v/>
      </c>
      <c r="AG163" s="483" t="str">
        <f>IF(Dane!AG130="","",Dane!AG130)</f>
        <v/>
      </c>
      <c r="AH163" s="483" t="str">
        <f>IF(Dane!AH130="","",Dane!AH130)</f>
        <v/>
      </c>
      <c r="AI163" s="483" t="str">
        <f>IF(Dane!AI130="","",Dane!AI130)</f>
        <v/>
      </c>
      <c r="AJ163" s="483" t="str">
        <f>IF(Dane!AJ130="","",Dane!AJ130)</f>
        <v/>
      </c>
      <c r="AK163" s="195" t="str">
        <f>IF($C163="","",IF(G$79="Faza inwest.",0,IF($E163="","",ROUND(SUM($G163:G163)*$E163,2))))</f>
        <v/>
      </c>
      <c r="AL163" s="195" t="str">
        <f>IF($C163="","",IF(H$79="Faza inwest.",0,IF($E163="","",ROUND(SUM($G163:H163)*$E163,2))))</f>
        <v/>
      </c>
      <c r="AM163" s="195" t="str">
        <f>IF($C163="","",IF(I$79="Faza inwest.",0,IF($E163="","",ROUND(SUM($G163:I163)*$E163,2))))</f>
        <v/>
      </c>
      <c r="AN163" s="195" t="str">
        <f>IF($C163="","",IF(J$79="Faza inwest.",0,IF($E163="","",ROUND(SUM($G163:J163)*$E163,2))))</f>
        <v/>
      </c>
      <c r="AO163" s="195" t="str">
        <f>IF($C163="","",IF(K$79="Faza inwest.",0,IF($E163="","",ROUND(SUM($G163:K163)*$E163,2))))</f>
        <v/>
      </c>
      <c r="AP163" s="195" t="str">
        <f>IF($C163="","",IF(L$79="Faza inwest.",0,IF($E163="","",ROUND(SUM($G163:L163)*$E163,2))))</f>
        <v/>
      </c>
      <c r="AQ163" s="195" t="str">
        <f>IF($C163="","",IF(M$79="Faza inwest.",0,IF($E163="","",ROUND(SUM($G163:M163)*$E163,2))))</f>
        <v/>
      </c>
      <c r="AR163" s="195" t="str">
        <f>IF($C163="","",IF(N$79="Faza inwest.",0,IF($E163="","",ROUND(SUM($G163:N163)*$E163,2))))</f>
        <v/>
      </c>
      <c r="AS163" s="195" t="str">
        <f>IF($C163="","",IF(O$79="Faza inwest.",0,IF($E163="","",ROUND(SUM($G163:O163)*$E163,2))))</f>
        <v/>
      </c>
      <c r="AT163" s="195" t="str">
        <f>IF($C163="","",IF(P$79="Faza inwest.",0,IF($E163="","",ROUND(SUM($G163:P163)*$E163,2))))</f>
        <v/>
      </c>
      <c r="AU163" s="195" t="str">
        <f>IF($C163="","",IF(Q$79="Faza inwest.",0,IF($E163="","",ROUND(SUM($G163:Q163)*$E163,2))))</f>
        <v/>
      </c>
      <c r="AV163" s="195" t="str">
        <f>IF($C163="","",IF(R$79="Faza inwest.",0,IF($E163="","",ROUND(SUM($G163:R163)*$E163,2))))</f>
        <v/>
      </c>
      <c r="AW163" s="195" t="str">
        <f>IF($C163="","",IF(S$79="Faza inwest.",0,IF($E163="","",ROUND(SUM($G163:S163)*$E163,2))))</f>
        <v/>
      </c>
      <c r="AX163" s="195" t="str">
        <f>IF($C163="","",IF(T$79="Faza inwest.",0,IF($E163="","",ROUND(SUM($G163:T163)*$E163,2))))</f>
        <v/>
      </c>
      <c r="AY163" s="195" t="str">
        <f>IF($C163="","",IF(U$79="Faza inwest.",0,IF($E163="","",ROUND(SUM($G163:U163)*$E163,2))))</f>
        <v/>
      </c>
      <c r="AZ163" s="195" t="str">
        <f>IF($C163="","",IF(V$79="Faza inwest.",0,IF($E163="","",ROUND(SUM($G163:V163)*$E163,2))))</f>
        <v/>
      </c>
      <c r="BA163" s="195" t="str">
        <f>IF($C163="","",IF(W$79="Faza inwest.",0,IF($E163="","",ROUND(SUM($G163:W163)*$E163,2))))</f>
        <v/>
      </c>
      <c r="BB163" s="195" t="str">
        <f>IF($C163="","",IF(X$79="Faza inwest.",0,IF($E163="","",ROUND(SUM($G163:X163)*$E163,2))))</f>
        <v/>
      </c>
      <c r="BC163" s="195" t="str">
        <f>IF($C163="","",IF(Y$79="Faza inwest.",0,IF($E163="","",ROUND(SUM($G163:Y163)*$E163,2))))</f>
        <v/>
      </c>
      <c r="BD163" s="195" t="str">
        <f>IF($C163="","",IF(Z$79="Faza inwest.",0,IF($E163="","",ROUND(SUM($G163:Z163)*$E163,2))))</f>
        <v/>
      </c>
      <c r="BE163" s="195" t="str">
        <f>IF($C163="","",IF(AA$79="Faza inwest.",0,IF($E163="","",ROUND(SUM($G163:AA163)*$E163,2))))</f>
        <v/>
      </c>
      <c r="BF163" s="195" t="str">
        <f>IF($C163="","",IF(AB$79="Faza inwest.",0,IF($E163="","",ROUND(SUM($G163:AB163)*$E163,2))))</f>
        <v/>
      </c>
      <c r="BG163" s="195" t="str">
        <f>IF($C163="","",IF(AC$79="Faza inwest.",0,IF($E163="","",ROUND(SUM($G163:AC163)*$E163,2))))</f>
        <v/>
      </c>
      <c r="BH163" s="195" t="str">
        <f>IF($C163="","",IF(AD$79="Faza inwest.",0,IF($E163="","",ROUND(SUM($G163:AD163)*$E163,2))))</f>
        <v/>
      </c>
      <c r="BI163" s="195" t="str">
        <f>IF($C163="","",IF(AE$79="Faza inwest.",0,IF($E163="","",ROUND(SUM($G163:AE163)*$E163,2))))</f>
        <v/>
      </c>
      <c r="BJ163" s="195" t="str">
        <f>IF($C163="","",IF(AF$79="Faza inwest.",0,IF($E163="","",ROUND(SUM($G163:AF163)*$E163,2))))</f>
        <v/>
      </c>
      <c r="BK163" s="195" t="str">
        <f>IF($C163="","",IF(AG$79="Faza inwest.",0,IF($E163="","",ROUND(SUM($G163:AG163)*$E163,2))))</f>
        <v/>
      </c>
      <c r="BL163" s="195" t="str">
        <f>IF($C163="","",IF(AH$79="Faza inwest.",0,IF($E163="","",ROUND(SUM($G163:AH163)*$E163,2))))</f>
        <v/>
      </c>
      <c r="BM163" s="195" t="str">
        <f>IF($C163="","",IF(AI$79="Faza inwest.",0,IF($E163="","",ROUND(SUM($G163:AI163)*$E163,2))))</f>
        <v/>
      </c>
      <c r="BN163" s="195" t="str">
        <f>IF($C163="","",IF(AJ$79="Faza inwest.",0,IF($E163="","",ROUND(SUM($G163:AJ163)*$E163,2))))</f>
        <v/>
      </c>
    </row>
    <row r="164" spans="1:66" s="70" customFormat="1">
      <c r="A164" s="94" t="str">
        <f t="shared" ref="A164" si="133">IF(A115="","",A115)</f>
        <v/>
      </c>
      <c r="B164" s="204" t="str">
        <f t="shared" si="111"/>
        <v/>
      </c>
      <c r="C164" s="205" t="str">
        <f t="shared" si="108"/>
        <v/>
      </c>
      <c r="D164" s="206" t="str">
        <f t="shared" ref="D164:E164" si="134">IF(D115="","",D115)</f>
        <v/>
      </c>
      <c r="E164" s="608" t="str">
        <f t="shared" si="134"/>
        <v/>
      </c>
      <c r="F164" s="207" t="s">
        <v>8</v>
      </c>
      <c r="G164" s="483" t="str">
        <f>IF(Dane!G131="","",Dane!G131)</f>
        <v/>
      </c>
      <c r="H164" s="483" t="str">
        <f>IF(Dane!H131="","",Dane!H131)</f>
        <v/>
      </c>
      <c r="I164" s="483" t="str">
        <f>IF(Dane!I131="","",Dane!I131)</f>
        <v/>
      </c>
      <c r="J164" s="483" t="str">
        <f>IF(Dane!J131="","",Dane!J131)</f>
        <v/>
      </c>
      <c r="K164" s="483" t="str">
        <f>IF(Dane!K131="","",Dane!K131)</f>
        <v/>
      </c>
      <c r="L164" s="483" t="str">
        <f>IF(Dane!L131="","",Dane!L131)</f>
        <v/>
      </c>
      <c r="M164" s="483" t="str">
        <f>IF(Dane!M131="","",Dane!M131)</f>
        <v/>
      </c>
      <c r="N164" s="483" t="str">
        <f>IF(Dane!N131="","",Dane!N131)</f>
        <v/>
      </c>
      <c r="O164" s="483" t="str">
        <f>IF(Dane!O131="","",Dane!O131)</f>
        <v/>
      </c>
      <c r="P164" s="483" t="str">
        <f>IF(Dane!P131="","",Dane!P131)</f>
        <v/>
      </c>
      <c r="Q164" s="483" t="str">
        <f>IF(Dane!Q131="","",Dane!Q131)</f>
        <v/>
      </c>
      <c r="R164" s="483" t="str">
        <f>IF(Dane!R131="","",Dane!R131)</f>
        <v/>
      </c>
      <c r="S164" s="483" t="str">
        <f>IF(Dane!S131="","",Dane!S131)</f>
        <v/>
      </c>
      <c r="T164" s="483" t="str">
        <f>IF(Dane!T131="","",Dane!T131)</f>
        <v/>
      </c>
      <c r="U164" s="483" t="str">
        <f>IF(Dane!U131="","",Dane!U131)</f>
        <v/>
      </c>
      <c r="V164" s="483" t="str">
        <f>IF(Dane!V131="","",Dane!V131)</f>
        <v/>
      </c>
      <c r="W164" s="483" t="str">
        <f>IF(Dane!W131="","",Dane!W131)</f>
        <v/>
      </c>
      <c r="X164" s="483" t="str">
        <f>IF(Dane!X131="","",Dane!X131)</f>
        <v/>
      </c>
      <c r="Y164" s="483" t="str">
        <f>IF(Dane!Y131="","",Dane!Y131)</f>
        <v/>
      </c>
      <c r="Z164" s="483" t="str">
        <f>IF(Dane!Z131="","",Dane!Z131)</f>
        <v/>
      </c>
      <c r="AA164" s="483" t="str">
        <f>IF(Dane!AA131="","",Dane!AA131)</f>
        <v/>
      </c>
      <c r="AB164" s="483" t="str">
        <f>IF(Dane!AB131="","",Dane!AB131)</f>
        <v/>
      </c>
      <c r="AC164" s="483" t="str">
        <f>IF(Dane!AC131="","",Dane!AC131)</f>
        <v/>
      </c>
      <c r="AD164" s="483" t="str">
        <f>IF(Dane!AD131="","",Dane!AD131)</f>
        <v/>
      </c>
      <c r="AE164" s="483" t="str">
        <f>IF(Dane!AE131="","",Dane!AE131)</f>
        <v/>
      </c>
      <c r="AF164" s="483" t="str">
        <f>IF(Dane!AF131="","",Dane!AF131)</f>
        <v/>
      </c>
      <c r="AG164" s="483" t="str">
        <f>IF(Dane!AG131="","",Dane!AG131)</f>
        <v/>
      </c>
      <c r="AH164" s="483" t="str">
        <f>IF(Dane!AH131="","",Dane!AH131)</f>
        <v/>
      </c>
      <c r="AI164" s="483" t="str">
        <f>IF(Dane!AI131="","",Dane!AI131)</f>
        <v/>
      </c>
      <c r="AJ164" s="483" t="str">
        <f>IF(Dane!AJ131="","",Dane!AJ131)</f>
        <v/>
      </c>
      <c r="AK164" s="195" t="str">
        <f>IF($C164="","",IF(G$79="Faza inwest.",0,IF($E164="","",ROUND(SUM($G164:G164)*$E164,2))))</f>
        <v/>
      </c>
      <c r="AL164" s="195" t="str">
        <f>IF($C164="","",IF(H$79="Faza inwest.",0,IF($E164="","",ROUND(SUM($G164:H164)*$E164,2))))</f>
        <v/>
      </c>
      <c r="AM164" s="195" t="str">
        <f>IF($C164="","",IF(I$79="Faza inwest.",0,IF($E164="","",ROUND(SUM($G164:I164)*$E164,2))))</f>
        <v/>
      </c>
      <c r="AN164" s="195" t="str">
        <f>IF($C164="","",IF(J$79="Faza inwest.",0,IF($E164="","",ROUND(SUM($G164:J164)*$E164,2))))</f>
        <v/>
      </c>
      <c r="AO164" s="195" t="str">
        <f>IF($C164="","",IF(K$79="Faza inwest.",0,IF($E164="","",ROUND(SUM($G164:K164)*$E164,2))))</f>
        <v/>
      </c>
      <c r="AP164" s="195" t="str">
        <f>IF($C164="","",IF(L$79="Faza inwest.",0,IF($E164="","",ROUND(SUM($G164:L164)*$E164,2))))</f>
        <v/>
      </c>
      <c r="AQ164" s="195" t="str">
        <f>IF($C164="","",IF(M$79="Faza inwest.",0,IF($E164="","",ROUND(SUM($G164:M164)*$E164,2))))</f>
        <v/>
      </c>
      <c r="AR164" s="195" t="str">
        <f>IF($C164="","",IF(N$79="Faza inwest.",0,IF($E164="","",ROUND(SUM($G164:N164)*$E164,2))))</f>
        <v/>
      </c>
      <c r="AS164" s="195" t="str">
        <f>IF($C164="","",IF(O$79="Faza inwest.",0,IF($E164="","",ROUND(SUM($G164:O164)*$E164,2))))</f>
        <v/>
      </c>
      <c r="AT164" s="195" t="str">
        <f>IF($C164="","",IF(P$79="Faza inwest.",0,IF($E164="","",ROUND(SUM($G164:P164)*$E164,2))))</f>
        <v/>
      </c>
      <c r="AU164" s="195" t="str">
        <f>IF($C164="","",IF(Q$79="Faza inwest.",0,IF($E164="","",ROUND(SUM($G164:Q164)*$E164,2))))</f>
        <v/>
      </c>
      <c r="AV164" s="195" t="str">
        <f>IF($C164="","",IF(R$79="Faza inwest.",0,IF($E164="","",ROUND(SUM($G164:R164)*$E164,2))))</f>
        <v/>
      </c>
      <c r="AW164" s="195" t="str">
        <f>IF($C164="","",IF(S$79="Faza inwest.",0,IF($E164="","",ROUND(SUM($G164:S164)*$E164,2))))</f>
        <v/>
      </c>
      <c r="AX164" s="195" t="str">
        <f>IF($C164="","",IF(T$79="Faza inwest.",0,IF($E164="","",ROUND(SUM($G164:T164)*$E164,2))))</f>
        <v/>
      </c>
      <c r="AY164" s="195" t="str">
        <f>IF($C164="","",IF(U$79="Faza inwest.",0,IF($E164="","",ROUND(SUM($G164:U164)*$E164,2))))</f>
        <v/>
      </c>
      <c r="AZ164" s="195" t="str">
        <f>IF($C164="","",IF(V$79="Faza inwest.",0,IF($E164="","",ROUND(SUM($G164:V164)*$E164,2))))</f>
        <v/>
      </c>
      <c r="BA164" s="195" t="str">
        <f>IF($C164="","",IF(W$79="Faza inwest.",0,IF($E164="","",ROUND(SUM($G164:W164)*$E164,2))))</f>
        <v/>
      </c>
      <c r="BB164" s="195" t="str">
        <f>IF($C164="","",IF(X$79="Faza inwest.",0,IF($E164="","",ROUND(SUM($G164:X164)*$E164,2))))</f>
        <v/>
      </c>
      <c r="BC164" s="195" t="str">
        <f>IF($C164="","",IF(Y$79="Faza inwest.",0,IF($E164="","",ROUND(SUM($G164:Y164)*$E164,2))))</f>
        <v/>
      </c>
      <c r="BD164" s="195" t="str">
        <f>IF($C164="","",IF(Z$79="Faza inwest.",0,IF($E164="","",ROUND(SUM($G164:Z164)*$E164,2))))</f>
        <v/>
      </c>
      <c r="BE164" s="195" t="str">
        <f>IF($C164="","",IF(AA$79="Faza inwest.",0,IF($E164="","",ROUND(SUM($G164:AA164)*$E164,2))))</f>
        <v/>
      </c>
      <c r="BF164" s="195" t="str">
        <f>IF($C164="","",IF(AB$79="Faza inwest.",0,IF($E164="","",ROUND(SUM($G164:AB164)*$E164,2))))</f>
        <v/>
      </c>
      <c r="BG164" s="195" t="str">
        <f>IF($C164="","",IF(AC$79="Faza inwest.",0,IF($E164="","",ROUND(SUM($G164:AC164)*$E164,2))))</f>
        <v/>
      </c>
      <c r="BH164" s="195" t="str">
        <f>IF($C164="","",IF(AD$79="Faza inwest.",0,IF($E164="","",ROUND(SUM($G164:AD164)*$E164,2))))</f>
        <v/>
      </c>
      <c r="BI164" s="195" t="str">
        <f>IF($C164="","",IF(AE$79="Faza inwest.",0,IF($E164="","",ROUND(SUM($G164:AE164)*$E164,2))))</f>
        <v/>
      </c>
      <c r="BJ164" s="195" t="str">
        <f>IF($C164="","",IF(AF$79="Faza inwest.",0,IF($E164="","",ROUND(SUM($G164:AF164)*$E164,2))))</f>
        <v/>
      </c>
      <c r="BK164" s="195" t="str">
        <f>IF($C164="","",IF(AG$79="Faza inwest.",0,IF($E164="","",ROUND(SUM($G164:AG164)*$E164,2))))</f>
        <v/>
      </c>
      <c r="BL164" s="195" t="str">
        <f>IF($C164="","",IF(AH$79="Faza inwest.",0,IF($E164="","",ROUND(SUM($G164:AH164)*$E164,2))))</f>
        <v/>
      </c>
      <c r="BM164" s="195" t="str">
        <f>IF($C164="","",IF(AI$79="Faza inwest.",0,IF($E164="","",ROUND(SUM($G164:AI164)*$E164,2))))</f>
        <v/>
      </c>
      <c r="BN164" s="195" t="str">
        <f>IF($C164="","",IF(AJ$79="Faza inwest.",0,IF($E164="","",ROUND(SUM($G164:AJ164)*$E164,2))))</f>
        <v/>
      </c>
    </row>
    <row r="165" spans="1:66" s="70" customFormat="1">
      <c r="A165" s="94" t="str">
        <f t="shared" ref="A165" si="135">IF(A116="","",A116)</f>
        <v/>
      </c>
      <c r="B165" s="204" t="str">
        <f t="shared" si="111"/>
        <v/>
      </c>
      <c r="C165" s="205" t="str">
        <f t="shared" si="108"/>
        <v/>
      </c>
      <c r="D165" s="206" t="str">
        <f t="shared" ref="D165:E165" si="136">IF(D116="","",D116)</f>
        <v/>
      </c>
      <c r="E165" s="608" t="str">
        <f t="shared" si="136"/>
        <v/>
      </c>
      <c r="F165" s="207" t="s">
        <v>8</v>
      </c>
      <c r="G165" s="483" t="str">
        <f>IF(Dane!G132="","",Dane!G132)</f>
        <v/>
      </c>
      <c r="H165" s="483" t="str">
        <f>IF(Dane!H132="","",Dane!H132)</f>
        <v/>
      </c>
      <c r="I165" s="483" t="str">
        <f>IF(Dane!I132="","",Dane!I132)</f>
        <v/>
      </c>
      <c r="J165" s="483" t="str">
        <f>IF(Dane!J132="","",Dane!J132)</f>
        <v/>
      </c>
      <c r="K165" s="483" t="str">
        <f>IF(Dane!K132="","",Dane!K132)</f>
        <v/>
      </c>
      <c r="L165" s="483" t="str">
        <f>IF(Dane!L132="","",Dane!L132)</f>
        <v/>
      </c>
      <c r="M165" s="483" t="str">
        <f>IF(Dane!M132="","",Dane!M132)</f>
        <v/>
      </c>
      <c r="N165" s="483" t="str">
        <f>IF(Dane!N132="","",Dane!N132)</f>
        <v/>
      </c>
      <c r="O165" s="483" t="str">
        <f>IF(Dane!O132="","",Dane!O132)</f>
        <v/>
      </c>
      <c r="P165" s="483" t="str">
        <f>IF(Dane!P132="","",Dane!P132)</f>
        <v/>
      </c>
      <c r="Q165" s="483" t="str">
        <f>IF(Dane!Q132="","",Dane!Q132)</f>
        <v/>
      </c>
      <c r="R165" s="483" t="str">
        <f>IF(Dane!R132="","",Dane!R132)</f>
        <v/>
      </c>
      <c r="S165" s="483" t="str">
        <f>IF(Dane!S132="","",Dane!S132)</f>
        <v/>
      </c>
      <c r="T165" s="483" t="str">
        <f>IF(Dane!T132="","",Dane!T132)</f>
        <v/>
      </c>
      <c r="U165" s="483" t="str">
        <f>IF(Dane!U132="","",Dane!U132)</f>
        <v/>
      </c>
      <c r="V165" s="483" t="str">
        <f>IF(Dane!V132="","",Dane!V132)</f>
        <v/>
      </c>
      <c r="W165" s="483" t="str">
        <f>IF(Dane!W132="","",Dane!W132)</f>
        <v/>
      </c>
      <c r="X165" s="483" t="str">
        <f>IF(Dane!X132="","",Dane!X132)</f>
        <v/>
      </c>
      <c r="Y165" s="483" t="str">
        <f>IF(Dane!Y132="","",Dane!Y132)</f>
        <v/>
      </c>
      <c r="Z165" s="483" t="str">
        <f>IF(Dane!Z132="","",Dane!Z132)</f>
        <v/>
      </c>
      <c r="AA165" s="483" t="str">
        <f>IF(Dane!AA132="","",Dane!AA132)</f>
        <v/>
      </c>
      <c r="AB165" s="483" t="str">
        <f>IF(Dane!AB132="","",Dane!AB132)</f>
        <v/>
      </c>
      <c r="AC165" s="483" t="str">
        <f>IF(Dane!AC132="","",Dane!AC132)</f>
        <v/>
      </c>
      <c r="AD165" s="483" t="str">
        <f>IF(Dane!AD132="","",Dane!AD132)</f>
        <v/>
      </c>
      <c r="AE165" s="483" t="str">
        <f>IF(Dane!AE132="","",Dane!AE132)</f>
        <v/>
      </c>
      <c r="AF165" s="483" t="str">
        <f>IF(Dane!AF132="","",Dane!AF132)</f>
        <v/>
      </c>
      <c r="AG165" s="483" t="str">
        <f>IF(Dane!AG132="","",Dane!AG132)</f>
        <v/>
      </c>
      <c r="AH165" s="483" t="str">
        <f>IF(Dane!AH132="","",Dane!AH132)</f>
        <v/>
      </c>
      <c r="AI165" s="483" t="str">
        <f>IF(Dane!AI132="","",Dane!AI132)</f>
        <v/>
      </c>
      <c r="AJ165" s="483" t="str">
        <f>IF(Dane!AJ132="","",Dane!AJ132)</f>
        <v/>
      </c>
      <c r="AK165" s="195" t="str">
        <f>IF($C165="","",IF(G$79="Faza inwest.",0,IF($E165="","",ROUND(SUM($G165:G165)*$E165,2))))</f>
        <v/>
      </c>
      <c r="AL165" s="195" t="str">
        <f>IF($C165="","",IF(H$79="Faza inwest.",0,IF($E165="","",ROUND(SUM($G165:H165)*$E165,2))))</f>
        <v/>
      </c>
      <c r="AM165" s="195" t="str">
        <f>IF($C165="","",IF(I$79="Faza inwest.",0,IF($E165="","",ROUND(SUM($G165:I165)*$E165,2))))</f>
        <v/>
      </c>
      <c r="AN165" s="195" t="str">
        <f>IF($C165="","",IF(J$79="Faza inwest.",0,IF($E165="","",ROUND(SUM($G165:J165)*$E165,2))))</f>
        <v/>
      </c>
      <c r="AO165" s="195" t="str">
        <f>IF($C165="","",IF(K$79="Faza inwest.",0,IF($E165="","",ROUND(SUM($G165:K165)*$E165,2))))</f>
        <v/>
      </c>
      <c r="AP165" s="195" t="str">
        <f>IF($C165="","",IF(L$79="Faza inwest.",0,IF($E165="","",ROUND(SUM($G165:L165)*$E165,2))))</f>
        <v/>
      </c>
      <c r="AQ165" s="195" t="str">
        <f>IF($C165="","",IF(M$79="Faza inwest.",0,IF($E165="","",ROUND(SUM($G165:M165)*$E165,2))))</f>
        <v/>
      </c>
      <c r="AR165" s="195" t="str">
        <f>IF($C165="","",IF(N$79="Faza inwest.",0,IF($E165="","",ROUND(SUM($G165:N165)*$E165,2))))</f>
        <v/>
      </c>
      <c r="AS165" s="195" t="str">
        <f>IF($C165="","",IF(O$79="Faza inwest.",0,IF($E165="","",ROUND(SUM($G165:O165)*$E165,2))))</f>
        <v/>
      </c>
      <c r="AT165" s="195" t="str">
        <f>IF($C165="","",IF(P$79="Faza inwest.",0,IF($E165="","",ROUND(SUM($G165:P165)*$E165,2))))</f>
        <v/>
      </c>
      <c r="AU165" s="195" t="str">
        <f>IF($C165="","",IF(Q$79="Faza inwest.",0,IF($E165="","",ROUND(SUM($G165:Q165)*$E165,2))))</f>
        <v/>
      </c>
      <c r="AV165" s="195" t="str">
        <f>IF($C165="","",IF(R$79="Faza inwest.",0,IF($E165="","",ROUND(SUM($G165:R165)*$E165,2))))</f>
        <v/>
      </c>
      <c r="AW165" s="195" t="str">
        <f>IF($C165="","",IF(S$79="Faza inwest.",0,IF($E165="","",ROUND(SUM($G165:S165)*$E165,2))))</f>
        <v/>
      </c>
      <c r="AX165" s="195" t="str">
        <f>IF($C165="","",IF(T$79="Faza inwest.",0,IF($E165="","",ROUND(SUM($G165:T165)*$E165,2))))</f>
        <v/>
      </c>
      <c r="AY165" s="195" t="str">
        <f>IF($C165="","",IF(U$79="Faza inwest.",0,IF($E165="","",ROUND(SUM($G165:U165)*$E165,2))))</f>
        <v/>
      </c>
      <c r="AZ165" s="195" t="str">
        <f>IF($C165="","",IF(V$79="Faza inwest.",0,IF($E165="","",ROUND(SUM($G165:V165)*$E165,2))))</f>
        <v/>
      </c>
      <c r="BA165" s="195" t="str">
        <f>IF($C165="","",IF(W$79="Faza inwest.",0,IF($E165="","",ROUND(SUM($G165:W165)*$E165,2))))</f>
        <v/>
      </c>
      <c r="BB165" s="195" t="str">
        <f>IF($C165="","",IF(X$79="Faza inwest.",0,IF($E165="","",ROUND(SUM($G165:X165)*$E165,2))))</f>
        <v/>
      </c>
      <c r="BC165" s="195" t="str">
        <f>IF($C165="","",IF(Y$79="Faza inwest.",0,IF($E165="","",ROUND(SUM($G165:Y165)*$E165,2))))</f>
        <v/>
      </c>
      <c r="BD165" s="195" t="str">
        <f>IF($C165="","",IF(Z$79="Faza inwest.",0,IF($E165="","",ROUND(SUM($G165:Z165)*$E165,2))))</f>
        <v/>
      </c>
      <c r="BE165" s="195" t="str">
        <f>IF($C165="","",IF(AA$79="Faza inwest.",0,IF($E165="","",ROUND(SUM($G165:AA165)*$E165,2))))</f>
        <v/>
      </c>
      <c r="BF165" s="195" t="str">
        <f>IF($C165="","",IF(AB$79="Faza inwest.",0,IF($E165="","",ROUND(SUM($G165:AB165)*$E165,2))))</f>
        <v/>
      </c>
      <c r="BG165" s="195" t="str">
        <f>IF($C165="","",IF(AC$79="Faza inwest.",0,IF($E165="","",ROUND(SUM($G165:AC165)*$E165,2))))</f>
        <v/>
      </c>
      <c r="BH165" s="195" t="str">
        <f>IF($C165="","",IF(AD$79="Faza inwest.",0,IF($E165="","",ROUND(SUM($G165:AD165)*$E165,2))))</f>
        <v/>
      </c>
      <c r="BI165" s="195" t="str">
        <f>IF($C165="","",IF(AE$79="Faza inwest.",0,IF($E165="","",ROUND(SUM($G165:AE165)*$E165,2))))</f>
        <v/>
      </c>
      <c r="BJ165" s="195" t="str">
        <f>IF($C165="","",IF(AF$79="Faza inwest.",0,IF($E165="","",ROUND(SUM($G165:AF165)*$E165,2))))</f>
        <v/>
      </c>
      <c r="BK165" s="195" t="str">
        <f>IF($C165="","",IF(AG$79="Faza inwest.",0,IF($E165="","",ROUND(SUM($G165:AG165)*$E165,2))))</f>
        <v/>
      </c>
      <c r="BL165" s="195" t="str">
        <f>IF($C165="","",IF(AH$79="Faza inwest.",0,IF($E165="","",ROUND(SUM($G165:AH165)*$E165,2))))</f>
        <v/>
      </c>
      <c r="BM165" s="195" t="str">
        <f>IF($C165="","",IF(AI$79="Faza inwest.",0,IF($E165="","",ROUND(SUM($G165:AI165)*$E165,2))))</f>
        <v/>
      </c>
      <c r="BN165" s="195" t="str">
        <f>IF($C165="","",IF(AJ$79="Faza inwest.",0,IF($E165="","",ROUND(SUM($G165:AJ165)*$E165,2))))</f>
        <v/>
      </c>
    </row>
    <row r="166" spans="1:66" s="70" customFormat="1">
      <c r="A166" s="94" t="str">
        <f t="shared" ref="A166" si="137">IF(A117="","",A117)</f>
        <v/>
      </c>
      <c r="B166" s="204" t="str">
        <f t="shared" si="111"/>
        <v/>
      </c>
      <c r="C166" s="205" t="str">
        <f t="shared" si="108"/>
        <v/>
      </c>
      <c r="D166" s="206" t="str">
        <f t="shared" ref="D166:E166" si="138">IF(D117="","",D117)</f>
        <v/>
      </c>
      <c r="E166" s="608" t="str">
        <f t="shared" si="138"/>
        <v/>
      </c>
      <c r="F166" s="207" t="s">
        <v>8</v>
      </c>
      <c r="G166" s="483" t="str">
        <f>IF(Dane!G133="","",Dane!G133)</f>
        <v/>
      </c>
      <c r="H166" s="483" t="str">
        <f>IF(Dane!H133="","",Dane!H133)</f>
        <v/>
      </c>
      <c r="I166" s="483" t="str">
        <f>IF(Dane!I133="","",Dane!I133)</f>
        <v/>
      </c>
      <c r="J166" s="483" t="str">
        <f>IF(Dane!J133="","",Dane!J133)</f>
        <v/>
      </c>
      <c r="K166" s="483" t="str">
        <f>IF(Dane!K133="","",Dane!K133)</f>
        <v/>
      </c>
      <c r="L166" s="483" t="str">
        <f>IF(Dane!L133="","",Dane!L133)</f>
        <v/>
      </c>
      <c r="M166" s="483" t="str">
        <f>IF(Dane!M133="","",Dane!M133)</f>
        <v/>
      </c>
      <c r="N166" s="483" t="str">
        <f>IF(Dane!N133="","",Dane!N133)</f>
        <v/>
      </c>
      <c r="O166" s="483" t="str">
        <f>IF(Dane!O133="","",Dane!O133)</f>
        <v/>
      </c>
      <c r="P166" s="483" t="str">
        <f>IF(Dane!P133="","",Dane!P133)</f>
        <v/>
      </c>
      <c r="Q166" s="483" t="str">
        <f>IF(Dane!Q133="","",Dane!Q133)</f>
        <v/>
      </c>
      <c r="R166" s="483" t="str">
        <f>IF(Dane!R133="","",Dane!R133)</f>
        <v/>
      </c>
      <c r="S166" s="483" t="str">
        <f>IF(Dane!S133="","",Dane!S133)</f>
        <v/>
      </c>
      <c r="T166" s="483" t="str">
        <f>IF(Dane!T133="","",Dane!T133)</f>
        <v/>
      </c>
      <c r="U166" s="483" t="str">
        <f>IF(Dane!U133="","",Dane!U133)</f>
        <v/>
      </c>
      <c r="V166" s="483" t="str">
        <f>IF(Dane!V133="","",Dane!V133)</f>
        <v/>
      </c>
      <c r="W166" s="483" t="str">
        <f>IF(Dane!W133="","",Dane!W133)</f>
        <v/>
      </c>
      <c r="X166" s="483" t="str">
        <f>IF(Dane!X133="","",Dane!X133)</f>
        <v/>
      </c>
      <c r="Y166" s="483" t="str">
        <f>IF(Dane!Y133="","",Dane!Y133)</f>
        <v/>
      </c>
      <c r="Z166" s="483" t="str">
        <f>IF(Dane!Z133="","",Dane!Z133)</f>
        <v/>
      </c>
      <c r="AA166" s="483" t="str">
        <f>IF(Dane!AA133="","",Dane!AA133)</f>
        <v/>
      </c>
      <c r="AB166" s="483" t="str">
        <f>IF(Dane!AB133="","",Dane!AB133)</f>
        <v/>
      </c>
      <c r="AC166" s="483" t="str">
        <f>IF(Dane!AC133="","",Dane!AC133)</f>
        <v/>
      </c>
      <c r="AD166" s="483" t="str">
        <f>IF(Dane!AD133="","",Dane!AD133)</f>
        <v/>
      </c>
      <c r="AE166" s="483" t="str">
        <f>IF(Dane!AE133="","",Dane!AE133)</f>
        <v/>
      </c>
      <c r="AF166" s="483" t="str">
        <f>IF(Dane!AF133="","",Dane!AF133)</f>
        <v/>
      </c>
      <c r="AG166" s="483" t="str">
        <f>IF(Dane!AG133="","",Dane!AG133)</f>
        <v/>
      </c>
      <c r="AH166" s="483" t="str">
        <f>IF(Dane!AH133="","",Dane!AH133)</f>
        <v/>
      </c>
      <c r="AI166" s="483" t="str">
        <f>IF(Dane!AI133="","",Dane!AI133)</f>
        <v/>
      </c>
      <c r="AJ166" s="483" t="str">
        <f>IF(Dane!AJ133="","",Dane!AJ133)</f>
        <v/>
      </c>
      <c r="AK166" s="195" t="str">
        <f>IF($C166="","",IF(G$79="Faza inwest.",0,IF($E166="","",ROUND(SUM($G166:G166)*$E166,2))))</f>
        <v/>
      </c>
      <c r="AL166" s="195" t="str">
        <f>IF($C166="","",IF(H$79="Faza inwest.",0,IF($E166="","",ROUND(SUM($G166:H166)*$E166,2))))</f>
        <v/>
      </c>
      <c r="AM166" s="195" t="str">
        <f>IF($C166="","",IF(I$79="Faza inwest.",0,IF($E166="","",ROUND(SUM($G166:I166)*$E166,2))))</f>
        <v/>
      </c>
      <c r="AN166" s="195" t="str">
        <f>IF($C166="","",IF(J$79="Faza inwest.",0,IF($E166="","",ROUND(SUM($G166:J166)*$E166,2))))</f>
        <v/>
      </c>
      <c r="AO166" s="195" t="str">
        <f>IF($C166="","",IF(K$79="Faza inwest.",0,IF($E166="","",ROUND(SUM($G166:K166)*$E166,2))))</f>
        <v/>
      </c>
      <c r="AP166" s="195" t="str">
        <f>IF($C166="","",IF(L$79="Faza inwest.",0,IF($E166="","",ROUND(SUM($G166:L166)*$E166,2))))</f>
        <v/>
      </c>
      <c r="AQ166" s="195" t="str">
        <f>IF($C166="","",IF(M$79="Faza inwest.",0,IF($E166="","",ROUND(SUM($G166:M166)*$E166,2))))</f>
        <v/>
      </c>
      <c r="AR166" s="195" t="str">
        <f>IF($C166="","",IF(N$79="Faza inwest.",0,IF($E166="","",ROUND(SUM($G166:N166)*$E166,2))))</f>
        <v/>
      </c>
      <c r="AS166" s="195" t="str">
        <f>IF($C166="","",IF(O$79="Faza inwest.",0,IF($E166="","",ROUND(SUM($G166:O166)*$E166,2))))</f>
        <v/>
      </c>
      <c r="AT166" s="195" t="str">
        <f>IF($C166="","",IF(P$79="Faza inwest.",0,IF($E166="","",ROUND(SUM($G166:P166)*$E166,2))))</f>
        <v/>
      </c>
      <c r="AU166" s="195" t="str">
        <f>IF($C166="","",IF(Q$79="Faza inwest.",0,IF($E166="","",ROUND(SUM($G166:Q166)*$E166,2))))</f>
        <v/>
      </c>
      <c r="AV166" s="195" t="str">
        <f>IF($C166="","",IF(R$79="Faza inwest.",0,IF($E166="","",ROUND(SUM($G166:R166)*$E166,2))))</f>
        <v/>
      </c>
      <c r="AW166" s="195" t="str">
        <f>IF($C166="","",IF(S$79="Faza inwest.",0,IF($E166="","",ROUND(SUM($G166:S166)*$E166,2))))</f>
        <v/>
      </c>
      <c r="AX166" s="195" t="str">
        <f>IF($C166="","",IF(T$79="Faza inwest.",0,IF($E166="","",ROUND(SUM($G166:T166)*$E166,2))))</f>
        <v/>
      </c>
      <c r="AY166" s="195" t="str">
        <f>IF($C166="","",IF(U$79="Faza inwest.",0,IF($E166="","",ROUND(SUM($G166:U166)*$E166,2))))</f>
        <v/>
      </c>
      <c r="AZ166" s="195" t="str">
        <f>IF($C166="","",IF(V$79="Faza inwest.",0,IF($E166="","",ROUND(SUM($G166:V166)*$E166,2))))</f>
        <v/>
      </c>
      <c r="BA166" s="195" t="str">
        <f>IF($C166="","",IF(W$79="Faza inwest.",0,IF($E166="","",ROUND(SUM($G166:W166)*$E166,2))))</f>
        <v/>
      </c>
      <c r="BB166" s="195" t="str">
        <f>IF($C166="","",IF(X$79="Faza inwest.",0,IF($E166="","",ROUND(SUM($G166:X166)*$E166,2))))</f>
        <v/>
      </c>
      <c r="BC166" s="195" t="str">
        <f>IF($C166="","",IF(Y$79="Faza inwest.",0,IF($E166="","",ROUND(SUM($G166:Y166)*$E166,2))))</f>
        <v/>
      </c>
      <c r="BD166" s="195" t="str">
        <f>IF($C166="","",IF(Z$79="Faza inwest.",0,IF($E166="","",ROUND(SUM($G166:Z166)*$E166,2))))</f>
        <v/>
      </c>
      <c r="BE166" s="195" t="str">
        <f>IF($C166="","",IF(AA$79="Faza inwest.",0,IF($E166="","",ROUND(SUM($G166:AA166)*$E166,2))))</f>
        <v/>
      </c>
      <c r="BF166" s="195" t="str">
        <f>IF($C166="","",IF(AB$79="Faza inwest.",0,IF($E166="","",ROUND(SUM($G166:AB166)*$E166,2))))</f>
        <v/>
      </c>
      <c r="BG166" s="195" t="str">
        <f>IF($C166="","",IF(AC$79="Faza inwest.",0,IF($E166="","",ROUND(SUM($G166:AC166)*$E166,2))))</f>
        <v/>
      </c>
      <c r="BH166" s="195" t="str">
        <f>IF($C166="","",IF(AD$79="Faza inwest.",0,IF($E166="","",ROUND(SUM($G166:AD166)*$E166,2))))</f>
        <v/>
      </c>
      <c r="BI166" s="195" t="str">
        <f>IF($C166="","",IF(AE$79="Faza inwest.",0,IF($E166="","",ROUND(SUM($G166:AE166)*$E166,2))))</f>
        <v/>
      </c>
      <c r="BJ166" s="195" t="str">
        <f>IF($C166="","",IF(AF$79="Faza inwest.",0,IF($E166="","",ROUND(SUM($G166:AF166)*$E166,2))))</f>
        <v/>
      </c>
      <c r="BK166" s="195" t="str">
        <f>IF($C166="","",IF(AG$79="Faza inwest.",0,IF($E166="","",ROUND(SUM($G166:AG166)*$E166,2))))</f>
        <v/>
      </c>
      <c r="BL166" s="195" t="str">
        <f>IF($C166="","",IF(AH$79="Faza inwest.",0,IF($E166="","",ROUND(SUM($G166:AH166)*$E166,2))))</f>
        <v/>
      </c>
      <c r="BM166" s="195" t="str">
        <f>IF($C166="","",IF(AI$79="Faza inwest.",0,IF($E166="","",ROUND(SUM($G166:AI166)*$E166,2))))</f>
        <v/>
      </c>
      <c r="BN166" s="195" t="str">
        <f>IF($C166="","",IF(AJ$79="Faza inwest.",0,IF($E166="","",ROUND(SUM($G166:AJ166)*$E166,2))))</f>
        <v/>
      </c>
    </row>
    <row r="167" spans="1:66" s="70" customFormat="1">
      <c r="A167" s="94" t="str">
        <f t="shared" ref="A167" si="139">IF(A118="","",A118)</f>
        <v/>
      </c>
      <c r="B167" s="204" t="str">
        <f t="shared" si="111"/>
        <v/>
      </c>
      <c r="C167" s="205" t="str">
        <f t="shared" si="108"/>
        <v/>
      </c>
      <c r="D167" s="206" t="str">
        <f t="shared" ref="D167:E167" si="140">IF(D118="","",D118)</f>
        <v/>
      </c>
      <c r="E167" s="608" t="str">
        <f t="shared" si="140"/>
        <v/>
      </c>
      <c r="F167" s="207" t="s">
        <v>8</v>
      </c>
      <c r="G167" s="483" t="str">
        <f>IF(Dane!G134="","",Dane!G134)</f>
        <v/>
      </c>
      <c r="H167" s="483" t="str">
        <f>IF(Dane!H134="","",Dane!H134)</f>
        <v/>
      </c>
      <c r="I167" s="483" t="str">
        <f>IF(Dane!I134="","",Dane!I134)</f>
        <v/>
      </c>
      <c r="J167" s="483" t="str">
        <f>IF(Dane!J134="","",Dane!J134)</f>
        <v/>
      </c>
      <c r="K167" s="483" t="str">
        <f>IF(Dane!K134="","",Dane!K134)</f>
        <v/>
      </c>
      <c r="L167" s="483" t="str">
        <f>IF(Dane!L134="","",Dane!L134)</f>
        <v/>
      </c>
      <c r="M167" s="483" t="str">
        <f>IF(Dane!M134="","",Dane!M134)</f>
        <v/>
      </c>
      <c r="N167" s="483" t="str">
        <f>IF(Dane!N134="","",Dane!N134)</f>
        <v/>
      </c>
      <c r="O167" s="483" t="str">
        <f>IF(Dane!O134="","",Dane!O134)</f>
        <v/>
      </c>
      <c r="P167" s="483" t="str">
        <f>IF(Dane!P134="","",Dane!P134)</f>
        <v/>
      </c>
      <c r="Q167" s="483" t="str">
        <f>IF(Dane!Q134="","",Dane!Q134)</f>
        <v/>
      </c>
      <c r="R167" s="483" t="str">
        <f>IF(Dane!R134="","",Dane!R134)</f>
        <v/>
      </c>
      <c r="S167" s="483" t="str">
        <f>IF(Dane!S134="","",Dane!S134)</f>
        <v/>
      </c>
      <c r="T167" s="483" t="str">
        <f>IF(Dane!T134="","",Dane!T134)</f>
        <v/>
      </c>
      <c r="U167" s="483" t="str">
        <f>IF(Dane!U134="","",Dane!U134)</f>
        <v/>
      </c>
      <c r="V167" s="483" t="str">
        <f>IF(Dane!V134="","",Dane!V134)</f>
        <v/>
      </c>
      <c r="W167" s="483" t="str">
        <f>IF(Dane!W134="","",Dane!W134)</f>
        <v/>
      </c>
      <c r="X167" s="483" t="str">
        <f>IF(Dane!X134="","",Dane!X134)</f>
        <v/>
      </c>
      <c r="Y167" s="483" t="str">
        <f>IF(Dane!Y134="","",Dane!Y134)</f>
        <v/>
      </c>
      <c r="Z167" s="483" t="str">
        <f>IF(Dane!Z134="","",Dane!Z134)</f>
        <v/>
      </c>
      <c r="AA167" s="483" t="str">
        <f>IF(Dane!AA134="","",Dane!AA134)</f>
        <v/>
      </c>
      <c r="AB167" s="483" t="str">
        <f>IF(Dane!AB134="","",Dane!AB134)</f>
        <v/>
      </c>
      <c r="AC167" s="483" t="str">
        <f>IF(Dane!AC134="","",Dane!AC134)</f>
        <v/>
      </c>
      <c r="AD167" s="483" t="str">
        <f>IF(Dane!AD134="","",Dane!AD134)</f>
        <v/>
      </c>
      <c r="AE167" s="483" t="str">
        <f>IF(Dane!AE134="","",Dane!AE134)</f>
        <v/>
      </c>
      <c r="AF167" s="483" t="str">
        <f>IF(Dane!AF134="","",Dane!AF134)</f>
        <v/>
      </c>
      <c r="AG167" s="483" t="str">
        <f>IF(Dane!AG134="","",Dane!AG134)</f>
        <v/>
      </c>
      <c r="AH167" s="483" t="str">
        <f>IF(Dane!AH134="","",Dane!AH134)</f>
        <v/>
      </c>
      <c r="AI167" s="483" t="str">
        <f>IF(Dane!AI134="","",Dane!AI134)</f>
        <v/>
      </c>
      <c r="AJ167" s="483" t="str">
        <f>IF(Dane!AJ134="","",Dane!AJ134)</f>
        <v/>
      </c>
      <c r="AK167" s="195" t="str">
        <f>IF($C167="","",IF(G$79="Faza inwest.",0,IF($E167="","",ROUND(SUM($G167:G167)*$E167,2))))</f>
        <v/>
      </c>
      <c r="AL167" s="195" t="str">
        <f>IF($C167="","",IF(H$79="Faza inwest.",0,IF($E167="","",ROUND(SUM($G167:H167)*$E167,2))))</f>
        <v/>
      </c>
      <c r="AM167" s="195" t="str">
        <f>IF($C167="","",IF(I$79="Faza inwest.",0,IF($E167="","",ROUND(SUM($G167:I167)*$E167,2))))</f>
        <v/>
      </c>
      <c r="AN167" s="195" t="str">
        <f>IF($C167="","",IF(J$79="Faza inwest.",0,IF($E167="","",ROUND(SUM($G167:J167)*$E167,2))))</f>
        <v/>
      </c>
      <c r="AO167" s="195" t="str">
        <f>IF($C167="","",IF(K$79="Faza inwest.",0,IF($E167="","",ROUND(SUM($G167:K167)*$E167,2))))</f>
        <v/>
      </c>
      <c r="AP167" s="195" t="str">
        <f>IF($C167="","",IF(L$79="Faza inwest.",0,IF($E167="","",ROUND(SUM($G167:L167)*$E167,2))))</f>
        <v/>
      </c>
      <c r="AQ167" s="195" t="str">
        <f>IF($C167="","",IF(M$79="Faza inwest.",0,IF($E167="","",ROUND(SUM($G167:M167)*$E167,2))))</f>
        <v/>
      </c>
      <c r="AR167" s="195" t="str">
        <f>IF($C167="","",IF(N$79="Faza inwest.",0,IF($E167="","",ROUND(SUM($G167:N167)*$E167,2))))</f>
        <v/>
      </c>
      <c r="AS167" s="195" t="str">
        <f>IF($C167="","",IF(O$79="Faza inwest.",0,IF($E167="","",ROUND(SUM($G167:O167)*$E167,2))))</f>
        <v/>
      </c>
      <c r="AT167" s="195" t="str">
        <f>IF($C167="","",IF(P$79="Faza inwest.",0,IF($E167="","",ROUND(SUM($G167:P167)*$E167,2))))</f>
        <v/>
      </c>
      <c r="AU167" s="195" t="str">
        <f>IF($C167="","",IF(Q$79="Faza inwest.",0,IF($E167="","",ROUND(SUM($G167:Q167)*$E167,2))))</f>
        <v/>
      </c>
      <c r="AV167" s="195" t="str">
        <f>IF($C167="","",IF(R$79="Faza inwest.",0,IF($E167="","",ROUND(SUM($G167:R167)*$E167,2))))</f>
        <v/>
      </c>
      <c r="AW167" s="195" t="str">
        <f>IF($C167="","",IF(S$79="Faza inwest.",0,IF($E167="","",ROUND(SUM($G167:S167)*$E167,2))))</f>
        <v/>
      </c>
      <c r="AX167" s="195" t="str">
        <f>IF($C167="","",IF(T$79="Faza inwest.",0,IF($E167="","",ROUND(SUM($G167:T167)*$E167,2))))</f>
        <v/>
      </c>
      <c r="AY167" s="195" t="str">
        <f>IF($C167="","",IF(U$79="Faza inwest.",0,IF($E167="","",ROUND(SUM($G167:U167)*$E167,2))))</f>
        <v/>
      </c>
      <c r="AZ167" s="195" t="str">
        <f>IF($C167="","",IF(V$79="Faza inwest.",0,IF($E167="","",ROUND(SUM($G167:V167)*$E167,2))))</f>
        <v/>
      </c>
      <c r="BA167" s="195" t="str">
        <f>IF($C167="","",IF(W$79="Faza inwest.",0,IF($E167="","",ROUND(SUM($G167:W167)*$E167,2))))</f>
        <v/>
      </c>
      <c r="BB167" s="195" t="str">
        <f>IF($C167="","",IF(X$79="Faza inwest.",0,IF($E167="","",ROUND(SUM($G167:X167)*$E167,2))))</f>
        <v/>
      </c>
      <c r="BC167" s="195" t="str">
        <f>IF($C167="","",IF(Y$79="Faza inwest.",0,IF($E167="","",ROUND(SUM($G167:Y167)*$E167,2))))</f>
        <v/>
      </c>
      <c r="BD167" s="195" t="str">
        <f>IF($C167="","",IF(Z$79="Faza inwest.",0,IF($E167="","",ROUND(SUM($G167:Z167)*$E167,2))))</f>
        <v/>
      </c>
      <c r="BE167" s="195" t="str">
        <f>IF($C167="","",IF(AA$79="Faza inwest.",0,IF($E167="","",ROUND(SUM($G167:AA167)*$E167,2))))</f>
        <v/>
      </c>
      <c r="BF167" s="195" t="str">
        <f>IF($C167="","",IF(AB$79="Faza inwest.",0,IF($E167="","",ROUND(SUM($G167:AB167)*$E167,2))))</f>
        <v/>
      </c>
      <c r="BG167" s="195" t="str">
        <f>IF($C167="","",IF(AC$79="Faza inwest.",0,IF($E167="","",ROUND(SUM($G167:AC167)*$E167,2))))</f>
        <v/>
      </c>
      <c r="BH167" s="195" t="str">
        <f>IF($C167="","",IF(AD$79="Faza inwest.",0,IF($E167="","",ROUND(SUM($G167:AD167)*$E167,2))))</f>
        <v/>
      </c>
      <c r="BI167" s="195" t="str">
        <f>IF($C167="","",IF(AE$79="Faza inwest.",0,IF($E167="","",ROUND(SUM($G167:AE167)*$E167,2))))</f>
        <v/>
      </c>
      <c r="BJ167" s="195" t="str">
        <f>IF($C167="","",IF(AF$79="Faza inwest.",0,IF($E167="","",ROUND(SUM($G167:AF167)*$E167,2))))</f>
        <v/>
      </c>
      <c r="BK167" s="195" t="str">
        <f>IF($C167="","",IF(AG$79="Faza inwest.",0,IF($E167="","",ROUND(SUM($G167:AG167)*$E167,2))))</f>
        <v/>
      </c>
      <c r="BL167" s="195" t="str">
        <f>IF($C167="","",IF(AH$79="Faza inwest.",0,IF($E167="","",ROUND(SUM($G167:AH167)*$E167,2))))</f>
        <v/>
      </c>
      <c r="BM167" s="195" t="str">
        <f>IF($C167="","",IF(AI$79="Faza inwest.",0,IF($E167="","",ROUND(SUM($G167:AI167)*$E167,2))))</f>
        <v/>
      </c>
      <c r="BN167" s="195" t="str">
        <f>IF($C167="","",IF(AJ$79="Faza inwest.",0,IF($E167="","",ROUND(SUM($G167:AJ167)*$E167,2))))</f>
        <v/>
      </c>
    </row>
    <row r="168" spans="1:66" s="70" customFormat="1">
      <c r="A168" s="94" t="str">
        <f t="shared" ref="A168" si="141">IF(A119="","",A119)</f>
        <v/>
      </c>
      <c r="B168" s="204" t="str">
        <f t="shared" si="111"/>
        <v/>
      </c>
      <c r="C168" s="205" t="str">
        <f t="shared" si="108"/>
        <v/>
      </c>
      <c r="D168" s="206" t="str">
        <f t="shared" ref="D168:E168" si="142">IF(D119="","",D119)</f>
        <v/>
      </c>
      <c r="E168" s="608" t="str">
        <f t="shared" si="142"/>
        <v/>
      </c>
      <c r="F168" s="207" t="s">
        <v>8</v>
      </c>
      <c r="G168" s="483" t="str">
        <f>IF(Dane!G135="","",Dane!G135)</f>
        <v/>
      </c>
      <c r="H168" s="483" t="str">
        <f>IF(Dane!H135="","",Dane!H135)</f>
        <v/>
      </c>
      <c r="I168" s="483" t="str">
        <f>IF(Dane!I135="","",Dane!I135)</f>
        <v/>
      </c>
      <c r="J168" s="483" t="str">
        <f>IF(Dane!J135="","",Dane!J135)</f>
        <v/>
      </c>
      <c r="K168" s="483" t="str">
        <f>IF(Dane!K135="","",Dane!K135)</f>
        <v/>
      </c>
      <c r="L168" s="483" t="str">
        <f>IF(Dane!L135="","",Dane!L135)</f>
        <v/>
      </c>
      <c r="M168" s="483" t="str">
        <f>IF(Dane!M135="","",Dane!M135)</f>
        <v/>
      </c>
      <c r="N168" s="483" t="str">
        <f>IF(Dane!N135="","",Dane!N135)</f>
        <v/>
      </c>
      <c r="O168" s="483" t="str">
        <f>IF(Dane!O135="","",Dane!O135)</f>
        <v/>
      </c>
      <c r="P168" s="483" t="str">
        <f>IF(Dane!P135="","",Dane!P135)</f>
        <v/>
      </c>
      <c r="Q168" s="483" t="str">
        <f>IF(Dane!Q135="","",Dane!Q135)</f>
        <v/>
      </c>
      <c r="R168" s="483" t="str">
        <f>IF(Dane!R135="","",Dane!R135)</f>
        <v/>
      </c>
      <c r="S168" s="483" t="str">
        <f>IF(Dane!S135="","",Dane!S135)</f>
        <v/>
      </c>
      <c r="T168" s="483" t="str">
        <f>IF(Dane!T135="","",Dane!T135)</f>
        <v/>
      </c>
      <c r="U168" s="483" t="str">
        <f>IF(Dane!U135="","",Dane!U135)</f>
        <v/>
      </c>
      <c r="V168" s="483" t="str">
        <f>IF(Dane!V135="","",Dane!V135)</f>
        <v/>
      </c>
      <c r="W168" s="483" t="str">
        <f>IF(Dane!W135="","",Dane!W135)</f>
        <v/>
      </c>
      <c r="X168" s="483" t="str">
        <f>IF(Dane!X135="","",Dane!X135)</f>
        <v/>
      </c>
      <c r="Y168" s="483" t="str">
        <f>IF(Dane!Y135="","",Dane!Y135)</f>
        <v/>
      </c>
      <c r="Z168" s="483" t="str">
        <f>IF(Dane!Z135="","",Dane!Z135)</f>
        <v/>
      </c>
      <c r="AA168" s="483" t="str">
        <f>IF(Dane!AA135="","",Dane!AA135)</f>
        <v/>
      </c>
      <c r="AB168" s="483" t="str">
        <f>IF(Dane!AB135="","",Dane!AB135)</f>
        <v/>
      </c>
      <c r="AC168" s="483" t="str">
        <f>IF(Dane!AC135="","",Dane!AC135)</f>
        <v/>
      </c>
      <c r="AD168" s="483" t="str">
        <f>IF(Dane!AD135="","",Dane!AD135)</f>
        <v/>
      </c>
      <c r="AE168" s="483" t="str">
        <f>IF(Dane!AE135="","",Dane!AE135)</f>
        <v/>
      </c>
      <c r="AF168" s="483" t="str">
        <f>IF(Dane!AF135="","",Dane!AF135)</f>
        <v/>
      </c>
      <c r="AG168" s="483" t="str">
        <f>IF(Dane!AG135="","",Dane!AG135)</f>
        <v/>
      </c>
      <c r="AH168" s="483" t="str">
        <f>IF(Dane!AH135="","",Dane!AH135)</f>
        <v/>
      </c>
      <c r="AI168" s="483" t="str">
        <f>IF(Dane!AI135="","",Dane!AI135)</f>
        <v/>
      </c>
      <c r="AJ168" s="483" t="str">
        <f>IF(Dane!AJ135="","",Dane!AJ135)</f>
        <v/>
      </c>
      <c r="AK168" s="195" t="str">
        <f>IF($C168="","",IF(G$79="Faza inwest.",0,IF($E168="","",ROUND(SUM($G168:G168)*$E168,2))))</f>
        <v/>
      </c>
      <c r="AL168" s="195" t="str">
        <f>IF($C168="","",IF(H$79="Faza inwest.",0,IF($E168="","",ROUND(SUM($G168:H168)*$E168,2))))</f>
        <v/>
      </c>
      <c r="AM168" s="195" t="str">
        <f>IF($C168="","",IF(I$79="Faza inwest.",0,IF($E168="","",ROUND(SUM($G168:I168)*$E168,2))))</f>
        <v/>
      </c>
      <c r="AN168" s="195" t="str">
        <f>IF($C168="","",IF(J$79="Faza inwest.",0,IF($E168="","",ROUND(SUM($G168:J168)*$E168,2))))</f>
        <v/>
      </c>
      <c r="AO168" s="195" t="str">
        <f>IF($C168="","",IF(K$79="Faza inwest.",0,IF($E168="","",ROUND(SUM($G168:K168)*$E168,2))))</f>
        <v/>
      </c>
      <c r="AP168" s="195" t="str">
        <f>IF($C168="","",IF(L$79="Faza inwest.",0,IF($E168="","",ROUND(SUM($G168:L168)*$E168,2))))</f>
        <v/>
      </c>
      <c r="AQ168" s="195" t="str">
        <f>IF($C168="","",IF(M$79="Faza inwest.",0,IF($E168="","",ROUND(SUM($G168:M168)*$E168,2))))</f>
        <v/>
      </c>
      <c r="AR168" s="195" t="str">
        <f>IF($C168="","",IF(N$79="Faza inwest.",0,IF($E168="","",ROUND(SUM($G168:N168)*$E168,2))))</f>
        <v/>
      </c>
      <c r="AS168" s="195" t="str">
        <f>IF($C168="","",IF(O$79="Faza inwest.",0,IF($E168="","",ROUND(SUM($G168:O168)*$E168,2))))</f>
        <v/>
      </c>
      <c r="AT168" s="195" t="str">
        <f>IF($C168="","",IF(P$79="Faza inwest.",0,IF($E168="","",ROUND(SUM($G168:P168)*$E168,2))))</f>
        <v/>
      </c>
      <c r="AU168" s="195" t="str">
        <f>IF($C168="","",IF(Q$79="Faza inwest.",0,IF($E168="","",ROUND(SUM($G168:Q168)*$E168,2))))</f>
        <v/>
      </c>
      <c r="AV168" s="195" t="str">
        <f>IF($C168="","",IF(R$79="Faza inwest.",0,IF($E168="","",ROUND(SUM($G168:R168)*$E168,2))))</f>
        <v/>
      </c>
      <c r="AW168" s="195" t="str">
        <f>IF($C168="","",IF(S$79="Faza inwest.",0,IF($E168="","",ROUND(SUM($G168:S168)*$E168,2))))</f>
        <v/>
      </c>
      <c r="AX168" s="195" t="str">
        <f>IF($C168="","",IF(T$79="Faza inwest.",0,IF($E168="","",ROUND(SUM($G168:T168)*$E168,2))))</f>
        <v/>
      </c>
      <c r="AY168" s="195" t="str">
        <f>IF($C168="","",IF(U$79="Faza inwest.",0,IF($E168="","",ROUND(SUM($G168:U168)*$E168,2))))</f>
        <v/>
      </c>
      <c r="AZ168" s="195" t="str">
        <f>IF($C168="","",IF(V$79="Faza inwest.",0,IF($E168="","",ROUND(SUM($G168:V168)*$E168,2))))</f>
        <v/>
      </c>
      <c r="BA168" s="195" t="str">
        <f>IF($C168="","",IF(W$79="Faza inwest.",0,IF($E168="","",ROUND(SUM($G168:W168)*$E168,2))))</f>
        <v/>
      </c>
      <c r="BB168" s="195" t="str">
        <f>IF($C168="","",IF(X$79="Faza inwest.",0,IF($E168="","",ROUND(SUM($G168:X168)*$E168,2))))</f>
        <v/>
      </c>
      <c r="BC168" s="195" t="str">
        <f>IF($C168="","",IF(Y$79="Faza inwest.",0,IF($E168="","",ROUND(SUM($G168:Y168)*$E168,2))))</f>
        <v/>
      </c>
      <c r="BD168" s="195" t="str">
        <f>IF($C168="","",IF(Z$79="Faza inwest.",0,IF($E168="","",ROUND(SUM($G168:Z168)*$E168,2))))</f>
        <v/>
      </c>
      <c r="BE168" s="195" t="str">
        <f>IF($C168="","",IF(AA$79="Faza inwest.",0,IF($E168="","",ROUND(SUM($G168:AA168)*$E168,2))))</f>
        <v/>
      </c>
      <c r="BF168" s="195" t="str">
        <f>IF($C168="","",IF(AB$79="Faza inwest.",0,IF($E168="","",ROUND(SUM($G168:AB168)*$E168,2))))</f>
        <v/>
      </c>
      <c r="BG168" s="195" t="str">
        <f>IF($C168="","",IF(AC$79="Faza inwest.",0,IF($E168="","",ROUND(SUM($G168:AC168)*$E168,2))))</f>
        <v/>
      </c>
      <c r="BH168" s="195" t="str">
        <f>IF($C168="","",IF(AD$79="Faza inwest.",0,IF($E168="","",ROUND(SUM($G168:AD168)*$E168,2))))</f>
        <v/>
      </c>
      <c r="BI168" s="195" t="str">
        <f>IF($C168="","",IF(AE$79="Faza inwest.",0,IF($E168="","",ROUND(SUM($G168:AE168)*$E168,2))))</f>
        <v/>
      </c>
      <c r="BJ168" s="195" t="str">
        <f>IF($C168="","",IF(AF$79="Faza inwest.",0,IF($E168="","",ROUND(SUM($G168:AF168)*$E168,2))))</f>
        <v/>
      </c>
      <c r="BK168" s="195" t="str">
        <f>IF($C168="","",IF(AG$79="Faza inwest.",0,IF($E168="","",ROUND(SUM($G168:AG168)*$E168,2))))</f>
        <v/>
      </c>
      <c r="BL168" s="195" t="str">
        <f>IF($C168="","",IF(AH$79="Faza inwest.",0,IF($E168="","",ROUND(SUM($G168:AH168)*$E168,2))))</f>
        <v/>
      </c>
      <c r="BM168" s="195" t="str">
        <f>IF($C168="","",IF(AI$79="Faza inwest.",0,IF($E168="","",ROUND(SUM($G168:AI168)*$E168,2))))</f>
        <v/>
      </c>
      <c r="BN168" s="195" t="str">
        <f>IF($C168="","",IF(AJ$79="Faza inwest.",0,IF($E168="","",ROUND(SUM($G168:AJ168)*$E168,2))))</f>
        <v/>
      </c>
    </row>
    <row r="169" spans="1:66" s="70" customFormat="1">
      <c r="A169" s="94" t="str">
        <f t="shared" ref="A169" si="143">IF(A120="","",A120)</f>
        <v/>
      </c>
      <c r="B169" s="204" t="str">
        <f t="shared" si="111"/>
        <v/>
      </c>
      <c r="C169" s="205" t="str">
        <f t="shared" si="108"/>
        <v/>
      </c>
      <c r="D169" s="206" t="str">
        <f t="shared" ref="D169:E169" si="144">IF(D120="","",D120)</f>
        <v/>
      </c>
      <c r="E169" s="608" t="str">
        <f t="shared" si="144"/>
        <v/>
      </c>
      <c r="F169" s="207" t="s">
        <v>8</v>
      </c>
      <c r="G169" s="483" t="str">
        <f>IF(Dane!G136="","",Dane!G136)</f>
        <v/>
      </c>
      <c r="H169" s="483" t="str">
        <f>IF(Dane!H136="","",Dane!H136)</f>
        <v/>
      </c>
      <c r="I169" s="483" t="str">
        <f>IF(Dane!I136="","",Dane!I136)</f>
        <v/>
      </c>
      <c r="J169" s="483" t="str">
        <f>IF(Dane!J136="","",Dane!J136)</f>
        <v/>
      </c>
      <c r="K169" s="483" t="str">
        <f>IF(Dane!K136="","",Dane!K136)</f>
        <v/>
      </c>
      <c r="L169" s="483" t="str">
        <f>IF(Dane!L136="","",Dane!L136)</f>
        <v/>
      </c>
      <c r="M169" s="483" t="str">
        <f>IF(Dane!M136="","",Dane!M136)</f>
        <v/>
      </c>
      <c r="N169" s="483" t="str">
        <f>IF(Dane!N136="","",Dane!N136)</f>
        <v/>
      </c>
      <c r="O169" s="483" t="str">
        <f>IF(Dane!O136="","",Dane!O136)</f>
        <v/>
      </c>
      <c r="P169" s="483" t="str">
        <f>IF(Dane!P136="","",Dane!P136)</f>
        <v/>
      </c>
      <c r="Q169" s="483" t="str">
        <f>IF(Dane!Q136="","",Dane!Q136)</f>
        <v/>
      </c>
      <c r="R169" s="483" t="str">
        <f>IF(Dane!R136="","",Dane!R136)</f>
        <v/>
      </c>
      <c r="S169" s="483" t="str">
        <f>IF(Dane!S136="","",Dane!S136)</f>
        <v/>
      </c>
      <c r="T169" s="483" t="str">
        <f>IF(Dane!T136="","",Dane!T136)</f>
        <v/>
      </c>
      <c r="U169" s="483" t="str">
        <f>IF(Dane!U136="","",Dane!U136)</f>
        <v/>
      </c>
      <c r="V169" s="483" t="str">
        <f>IF(Dane!V136="","",Dane!V136)</f>
        <v/>
      </c>
      <c r="W169" s="483" t="str">
        <f>IF(Dane!W136="","",Dane!W136)</f>
        <v/>
      </c>
      <c r="X169" s="483" t="str">
        <f>IF(Dane!X136="","",Dane!X136)</f>
        <v/>
      </c>
      <c r="Y169" s="483" t="str">
        <f>IF(Dane!Y136="","",Dane!Y136)</f>
        <v/>
      </c>
      <c r="Z169" s="483" t="str">
        <f>IF(Dane!Z136="","",Dane!Z136)</f>
        <v/>
      </c>
      <c r="AA169" s="483" t="str">
        <f>IF(Dane!AA136="","",Dane!AA136)</f>
        <v/>
      </c>
      <c r="AB169" s="483" t="str">
        <f>IF(Dane!AB136="","",Dane!AB136)</f>
        <v/>
      </c>
      <c r="AC169" s="483" t="str">
        <f>IF(Dane!AC136="","",Dane!AC136)</f>
        <v/>
      </c>
      <c r="AD169" s="483" t="str">
        <f>IF(Dane!AD136="","",Dane!AD136)</f>
        <v/>
      </c>
      <c r="AE169" s="483" t="str">
        <f>IF(Dane!AE136="","",Dane!AE136)</f>
        <v/>
      </c>
      <c r="AF169" s="483" t="str">
        <f>IF(Dane!AF136="","",Dane!AF136)</f>
        <v/>
      </c>
      <c r="AG169" s="483" t="str">
        <f>IF(Dane!AG136="","",Dane!AG136)</f>
        <v/>
      </c>
      <c r="AH169" s="483" t="str">
        <f>IF(Dane!AH136="","",Dane!AH136)</f>
        <v/>
      </c>
      <c r="AI169" s="483" t="str">
        <f>IF(Dane!AI136="","",Dane!AI136)</f>
        <v/>
      </c>
      <c r="AJ169" s="483" t="str">
        <f>IF(Dane!AJ136="","",Dane!AJ136)</f>
        <v/>
      </c>
      <c r="AK169" s="195" t="str">
        <f>IF($C169="","",IF(G$79="Faza inwest.",0,IF($E169="","",ROUND(SUM($G169:G169)*$E169,2))))</f>
        <v/>
      </c>
      <c r="AL169" s="195" t="str">
        <f>IF($C169="","",IF(H$79="Faza inwest.",0,IF($E169="","",ROUND(SUM($G169:H169)*$E169,2))))</f>
        <v/>
      </c>
      <c r="AM169" s="195" t="str">
        <f>IF($C169="","",IF(I$79="Faza inwest.",0,IF($E169="","",ROUND(SUM($G169:I169)*$E169,2))))</f>
        <v/>
      </c>
      <c r="AN169" s="195" t="str">
        <f>IF($C169="","",IF(J$79="Faza inwest.",0,IF($E169="","",ROUND(SUM($G169:J169)*$E169,2))))</f>
        <v/>
      </c>
      <c r="AO169" s="195" t="str">
        <f>IF($C169="","",IF(K$79="Faza inwest.",0,IF($E169="","",ROUND(SUM($G169:K169)*$E169,2))))</f>
        <v/>
      </c>
      <c r="AP169" s="195" t="str">
        <f>IF($C169="","",IF(L$79="Faza inwest.",0,IF($E169="","",ROUND(SUM($G169:L169)*$E169,2))))</f>
        <v/>
      </c>
      <c r="AQ169" s="195" t="str">
        <f>IF($C169="","",IF(M$79="Faza inwest.",0,IF($E169="","",ROUND(SUM($G169:M169)*$E169,2))))</f>
        <v/>
      </c>
      <c r="AR169" s="195" t="str">
        <f>IF($C169="","",IF(N$79="Faza inwest.",0,IF($E169="","",ROUND(SUM($G169:N169)*$E169,2))))</f>
        <v/>
      </c>
      <c r="AS169" s="195" t="str">
        <f>IF($C169="","",IF(O$79="Faza inwest.",0,IF($E169="","",ROUND(SUM($G169:O169)*$E169,2))))</f>
        <v/>
      </c>
      <c r="AT169" s="195" t="str">
        <f>IF($C169="","",IF(P$79="Faza inwest.",0,IF($E169="","",ROUND(SUM($G169:P169)*$E169,2))))</f>
        <v/>
      </c>
      <c r="AU169" s="195" t="str">
        <f>IF($C169="","",IF(Q$79="Faza inwest.",0,IF($E169="","",ROUND(SUM($G169:Q169)*$E169,2))))</f>
        <v/>
      </c>
      <c r="AV169" s="195" t="str">
        <f>IF($C169="","",IF(R$79="Faza inwest.",0,IF($E169="","",ROUND(SUM($G169:R169)*$E169,2))))</f>
        <v/>
      </c>
      <c r="AW169" s="195" t="str">
        <f>IF($C169="","",IF(S$79="Faza inwest.",0,IF($E169="","",ROUND(SUM($G169:S169)*$E169,2))))</f>
        <v/>
      </c>
      <c r="AX169" s="195" t="str">
        <f>IF($C169="","",IF(T$79="Faza inwest.",0,IF($E169="","",ROUND(SUM($G169:T169)*$E169,2))))</f>
        <v/>
      </c>
      <c r="AY169" s="195" t="str">
        <f>IF($C169="","",IF(U$79="Faza inwest.",0,IF($E169="","",ROUND(SUM($G169:U169)*$E169,2))))</f>
        <v/>
      </c>
      <c r="AZ169" s="195" t="str">
        <f>IF($C169="","",IF(V$79="Faza inwest.",0,IF($E169="","",ROUND(SUM($G169:V169)*$E169,2))))</f>
        <v/>
      </c>
      <c r="BA169" s="195" t="str">
        <f>IF($C169="","",IF(W$79="Faza inwest.",0,IF($E169="","",ROUND(SUM($G169:W169)*$E169,2))))</f>
        <v/>
      </c>
      <c r="BB169" s="195" t="str">
        <f>IF($C169="","",IF(X$79="Faza inwest.",0,IF($E169="","",ROUND(SUM($G169:X169)*$E169,2))))</f>
        <v/>
      </c>
      <c r="BC169" s="195" t="str">
        <f>IF($C169="","",IF(Y$79="Faza inwest.",0,IF($E169="","",ROUND(SUM($G169:Y169)*$E169,2))))</f>
        <v/>
      </c>
      <c r="BD169" s="195" t="str">
        <f>IF($C169="","",IF(Z$79="Faza inwest.",0,IF($E169="","",ROUND(SUM($G169:Z169)*$E169,2))))</f>
        <v/>
      </c>
      <c r="BE169" s="195" t="str">
        <f>IF($C169="","",IF(AA$79="Faza inwest.",0,IF($E169="","",ROUND(SUM($G169:AA169)*$E169,2))))</f>
        <v/>
      </c>
      <c r="BF169" s="195" t="str">
        <f>IF($C169="","",IF(AB$79="Faza inwest.",0,IF($E169="","",ROUND(SUM($G169:AB169)*$E169,2))))</f>
        <v/>
      </c>
      <c r="BG169" s="195" t="str">
        <f>IF($C169="","",IF(AC$79="Faza inwest.",0,IF($E169="","",ROUND(SUM($G169:AC169)*$E169,2))))</f>
        <v/>
      </c>
      <c r="BH169" s="195" t="str">
        <f>IF($C169="","",IF(AD$79="Faza inwest.",0,IF($E169="","",ROUND(SUM($G169:AD169)*$E169,2))))</f>
        <v/>
      </c>
      <c r="BI169" s="195" t="str">
        <f>IF($C169="","",IF(AE$79="Faza inwest.",0,IF($E169="","",ROUND(SUM($G169:AE169)*$E169,2))))</f>
        <v/>
      </c>
      <c r="BJ169" s="195" t="str">
        <f>IF($C169="","",IF(AF$79="Faza inwest.",0,IF($E169="","",ROUND(SUM($G169:AF169)*$E169,2))))</f>
        <v/>
      </c>
      <c r="BK169" s="195" t="str">
        <f>IF($C169="","",IF(AG$79="Faza inwest.",0,IF($E169="","",ROUND(SUM($G169:AG169)*$E169,2))))</f>
        <v/>
      </c>
      <c r="BL169" s="195" t="str">
        <f>IF($C169="","",IF(AH$79="Faza inwest.",0,IF($E169="","",ROUND(SUM($G169:AH169)*$E169,2))))</f>
        <v/>
      </c>
      <c r="BM169" s="195" t="str">
        <f>IF($C169="","",IF(AI$79="Faza inwest.",0,IF($E169="","",ROUND(SUM($G169:AI169)*$E169,2))))</f>
        <v/>
      </c>
      <c r="BN169" s="195" t="str">
        <f>IF($C169="","",IF(AJ$79="Faza inwest.",0,IF($E169="","",ROUND(SUM($G169:AJ169)*$E169,2))))</f>
        <v/>
      </c>
    </row>
    <row r="170" spans="1:66" s="70" customFormat="1">
      <c r="A170" s="94" t="str">
        <f t="shared" ref="A170" si="145">IF(A121="","",A121)</f>
        <v/>
      </c>
      <c r="B170" s="204" t="str">
        <f t="shared" si="111"/>
        <v/>
      </c>
      <c r="C170" s="205" t="str">
        <f t="shared" si="108"/>
        <v/>
      </c>
      <c r="D170" s="206" t="str">
        <f t="shared" ref="D170:E170" si="146">IF(D121="","",D121)</f>
        <v/>
      </c>
      <c r="E170" s="608" t="str">
        <f t="shared" si="146"/>
        <v/>
      </c>
      <c r="F170" s="207" t="s">
        <v>8</v>
      </c>
      <c r="G170" s="483" t="str">
        <f>IF(Dane!G137="","",Dane!G137)</f>
        <v/>
      </c>
      <c r="H170" s="483" t="str">
        <f>IF(Dane!H137="","",Dane!H137)</f>
        <v/>
      </c>
      <c r="I170" s="483" t="str">
        <f>IF(Dane!I137="","",Dane!I137)</f>
        <v/>
      </c>
      <c r="J170" s="483" t="str">
        <f>IF(Dane!J137="","",Dane!J137)</f>
        <v/>
      </c>
      <c r="K170" s="483" t="str">
        <f>IF(Dane!K137="","",Dane!K137)</f>
        <v/>
      </c>
      <c r="L170" s="483" t="str">
        <f>IF(Dane!L137="","",Dane!L137)</f>
        <v/>
      </c>
      <c r="M170" s="483" t="str">
        <f>IF(Dane!M137="","",Dane!M137)</f>
        <v/>
      </c>
      <c r="N170" s="483" t="str">
        <f>IF(Dane!N137="","",Dane!N137)</f>
        <v/>
      </c>
      <c r="O170" s="483" t="str">
        <f>IF(Dane!O137="","",Dane!O137)</f>
        <v/>
      </c>
      <c r="P170" s="483" t="str">
        <f>IF(Dane!P137="","",Dane!P137)</f>
        <v/>
      </c>
      <c r="Q170" s="483" t="str">
        <f>IF(Dane!Q137="","",Dane!Q137)</f>
        <v/>
      </c>
      <c r="R170" s="483" t="str">
        <f>IF(Dane!R137="","",Dane!R137)</f>
        <v/>
      </c>
      <c r="S170" s="483" t="str">
        <f>IF(Dane!S137="","",Dane!S137)</f>
        <v/>
      </c>
      <c r="T170" s="483" t="str">
        <f>IF(Dane!T137="","",Dane!T137)</f>
        <v/>
      </c>
      <c r="U170" s="483" t="str">
        <f>IF(Dane!U137="","",Dane!U137)</f>
        <v/>
      </c>
      <c r="V170" s="483" t="str">
        <f>IF(Dane!V137="","",Dane!V137)</f>
        <v/>
      </c>
      <c r="W170" s="483" t="str">
        <f>IF(Dane!W137="","",Dane!W137)</f>
        <v/>
      </c>
      <c r="X170" s="483" t="str">
        <f>IF(Dane!X137="","",Dane!X137)</f>
        <v/>
      </c>
      <c r="Y170" s="483" t="str">
        <f>IF(Dane!Y137="","",Dane!Y137)</f>
        <v/>
      </c>
      <c r="Z170" s="483" t="str">
        <f>IF(Dane!Z137="","",Dane!Z137)</f>
        <v/>
      </c>
      <c r="AA170" s="483" t="str">
        <f>IF(Dane!AA137="","",Dane!AA137)</f>
        <v/>
      </c>
      <c r="AB170" s="483" t="str">
        <f>IF(Dane!AB137="","",Dane!AB137)</f>
        <v/>
      </c>
      <c r="AC170" s="483" t="str">
        <f>IF(Dane!AC137="","",Dane!AC137)</f>
        <v/>
      </c>
      <c r="AD170" s="483" t="str">
        <f>IF(Dane!AD137="","",Dane!AD137)</f>
        <v/>
      </c>
      <c r="AE170" s="483" t="str">
        <f>IF(Dane!AE137="","",Dane!AE137)</f>
        <v/>
      </c>
      <c r="AF170" s="483" t="str">
        <f>IF(Dane!AF137="","",Dane!AF137)</f>
        <v/>
      </c>
      <c r="AG170" s="483" t="str">
        <f>IF(Dane!AG137="","",Dane!AG137)</f>
        <v/>
      </c>
      <c r="AH170" s="483" t="str">
        <f>IF(Dane!AH137="","",Dane!AH137)</f>
        <v/>
      </c>
      <c r="AI170" s="483" t="str">
        <f>IF(Dane!AI137="","",Dane!AI137)</f>
        <v/>
      </c>
      <c r="AJ170" s="483" t="str">
        <f>IF(Dane!AJ137="","",Dane!AJ137)</f>
        <v/>
      </c>
      <c r="AK170" s="195" t="str">
        <f>IF($C170="","",IF(G$79="Faza inwest.",0,IF($E170="","",ROUND(SUM($G170:G170)*$E170,2))))</f>
        <v/>
      </c>
      <c r="AL170" s="195" t="str">
        <f>IF($C170="","",IF(H$79="Faza inwest.",0,IF($E170="","",ROUND(SUM($G170:H170)*$E170,2))))</f>
        <v/>
      </c>
      <c r="AM170" s="195" t="str">
        <f>IF($C170="","",IF(I$79="Faza inwest.",0,IF($E170="","",ROUND(SUM($G170:I170)*$E170,2))))</f>
        <v/>
      </c>
      <c r="AN170" s="195" t="str">
        <f>IF($C170="","",IF(J$79="Faza inwest.",0,IF($E170="","",ROUND(SUM($G170:J170)*$E170,2))))</f>
        <v/>
      </c>
      <c r="AO170" s="195" t="str">
        <f>IF($C170="","",IF(K$79="Faza inwest.",0,IF($E170="","",ROUND(SUM($G170:K170)*$E170,2))))</f>
        <v/>
      </c>
      <c r="AP170" s="195" t="str">
        <f>IF($C170="","",IF(L$79="Faza inwest.",0,IF($E170="","",ROUND(SUM($G170:L170)*$E170,2))))</f>
        <v/>
      </c>
      <c r="AQ170" s="195" t="str">
        <f>IF($C170="","",IF(M$79="Faza inwest.",0,IF($E170="","",ROUND(SUM($G170:M170)*$E170,2))))</f>
        <v/>
      </c>
      <c r="AR170" s="195" t="str">
        <f>IF($C170="","",IF(N$79="Faza inwest.",0,IF($E170="","",ROUND(SUM($G170:N170)*$E170,2))))</f>
        <v/>
      </c>
      <c r="AS170" s="195" t="str">
        <f>IF($C170="","",IF(O$79="Faza inwest.",0,IF($E170="","",ROUND(SUM($G170:O170)*$E170,2))))</f>
        <v/>
      </c>
      <c r="AT170" s="195" t="str">
        <f>IF($C170="","",IF(P$79="Faza inwest.",0,IF($E170="","",ROUND(SUM($G170:P170)*$E170,2))))</f>
        <v/>
      </c>
      <c r="AU170" s="195" t="str">
        <f>IF($C170="","",IF(Q$79="Faza inwest.",0,IF($E170="","",ROUND(SUM($G170:Q170)*$E170,2))))</f>
        <v/>
      </c>
      <c r="AV170" s="195" t="str">
        <f>IF($C170="","",IF(R$79="Faza inwest.",0,IF($E170="","",ROUND(SUM($G170:R170)*$E170,2))))</f>
        <v/>
      </c>
      <c r="AW170" s="195" t="str">
        <f>IF($C170="","",IF(S$79="Faza inwest.",0,IF($E170="","",ROUND(SUM($G170:S170)*$E170,2))))</f>
        <v/>
      </c>
      <c r="AX170" s="195" t="str">
        <f>IF($C170="","",IF(T$79="Faza inwest.",0,IF($E170="","",ROUND(SUM($G170:T170)*$E170,2))))</f>
        <v/>
      </c>
      <c r="AY170" s="195" t="str">
        <f>IF($C170="","",IF(U$79="Faza inwest.",0,IF($E170="","",ROUND(SUM($G170:U170)*$E170,2))))</f>
        <v/>
      </c>
      <c r="AZ170" s="195" t="str">
        <f>IF($C170="","",IF(V$79="Faza inwest.",0,IF($E170="","",ROUND(SUM($G170:V170)*$E170,2))))</f>
        <v/>
      </c>
      <c r="BA170" s="195" t="str">
        <f>IF($C170="","",IF(W$79="Faza inwest.",0,IF($E170="","",ROUND(SUM($G170:W170)*$E170,2))))</f>
        <v/>
      </c>
      <c r="BB170" s="195" t="str">
        <f>IF($C170="","",IF(X$79="Faza inwest.",0,IF($E170="","",ROUND(SUM($G170:X170)*$E170,2))))</f>
        <v/>
      </c>
      <c r="BC170" s="195" t="str">
        <f>IF($C170="","",IF(Y$79="Faza inwest.",0,IF($E170="","",ROUND(SUM($G170:Y170)*$E170,2))))</f>
        <v/>
      </c>
      <c r="BD170" s="195" t="str">
        <f>IF($C170="","",IF(Z$79="Faza inwest.",0,IF($E170="","",ROUND(SUM($G170:Z170)*$E170,2))))</f>
        <v/>
      </c>
      <c r="BE170" s="195" t="str">
        <f>IF($C170="","",IF(AA$79="Faza inwest.",0,IF($E170="","",ROUND(SUM($G170:AA170)*$E170,2))))</f>
        <v/>
      </c>
      <c r="BF170" s="195" t="str">
        <f>IF($C170="","",IF(AB$79="Faza inwest.",0,IF($E170="","",ROUND(SUM($G170:AB170)*$E170,2))))</f>
        <v/>
      </c>
      <c r="BG170" s="195" t="str">
        <f>IF($C170="","",IF(AC$79="Faza inwest.",0,IF($E170="","",ROUND(SUM($G170:AC170)*$E170,2))))</f>
        <v/>
      </c>
      <c r="BH170" s="195" t="str">
        <f>IF($C170="","",IF(AD$79="Faza inwest.",0,IF($E170="","",ROUND(SUM($G170:AD170)*$E170,2))))</f>
        <v/>
      </c>
      <c r="BI170" s="195" t="str">
        <f>IF($C170="","",IF(AE$79="Faza inwest.",0,IF($E170="","",ROUND(SUM($G170:AE170)*$E170,2))))</f>
        <v/>
      </c>
      <c r="BJ170" s="195" t="str">
        <f>IF($C170="","",IF(AF$79="Faza inwest.",0,IF($E170="","",ROUND(SUM($G170:AF170)*$E170,2))))</f>
        <v/>
      </c>
      <c r="BK170" s="195" t="str">
        <f>IF($C170="","",IF(AG$79="Faza inwest.",0,IF($E170="","",ROUND(SUM($G170:AG170)*$E170,2))))</f>
        <v/>
      </c>
      <c r="BL170" s="195" t="str">
        <f>IF($C170="","",IF(AH$79="Faza inwest.",0,IF($E170="","",ROUND(SUM($G170:AH170)*$E170,2))))</f>
        <v/>
      </c>
      <c r="BM170" s="195" t="str">
        <f>IF($C170="","",IF(AI$79="Faza inwest.",0,IF($E170="","",ROUND(SUM($G170:AI170)*$E170,2))))</f>
        <v/>
      </c>
      <c r="BN170" s="195" t="str">
        <f>IF($C170="","",IF(AJ$79="Faza inwest.",0,IF($E170="","",ROUND(SUM($G170:AJ170)*$E170,2))))</f>
        <v/>
      </c>
    </row>
    <row r="171" spans="1:66" s="70" customFormat="1">
      <c r="A171" s="94" t="str">
        <f t="shared" ref="A171" si="147">IF(A122="","",A122)</f>
        <v/>
      </c>
      <c r="B171" s="204" t="str">
        <f t="shared" si="111"/>
        <v/>
      </c>
      <c r="C171" s="205" t="str">
        <f t="shared" si="108"/>
        <v/>
      </c>
      <c r="D171" s="206" t="str">
        <f t="shared" ref="D171:E171" si="148">IF(D122="","",D122)</f>
        <v/>
      </c>
      <c r="E171" s="608" t="str">
        <f t="shared" si="148"/>
        <v/>
      </c>
      <c r="F171" s="207" t="s">
        <v>8</v>
      </c>
      <c r="G171" s="483" t="str">
        <f>IF(Dane!G138="","",Dane!G138)</f>
        <v/>
      </c>
      <c r="H171" s="483" t="str">
        <f>IF(Dane!H138="","",Dane!H138)</f>
        <v/>
      </c>
      <c r="I171" s="483" t="str">
        <f>IF(Dane!I138="","",Dane!I138)</f>
        <v/>
      </c>
      <c r="J171" s="483" t="str">
        <f>IF(Dane!J138="","",Dane!J138)</f>
        <v/>
      </c>
      <c r="K171" s="483" t="str">
        <f>IF(Dane!K138="","",Dane!K138)</f>
        <v/>
      </c>
      <c r="L171" s="483" t="str">
        <f>IF(Dane!L138="","",Dane!L138)</f>
        <v/>
      </c>
      <c r="M171" s="483" t="str">
        <f>IF(Dane!M138="","",Dane!M138)</f>
        <v/>
      </c>
      <c r="N171" s="483" t="str">
        <f>IF(Dane!N138="","",Dane!N138)</f>
        <v/>
      </c>
      <c r="O171" s="483" t="str">
        <f>IF(Dane!O138="","",Dane!O138)</f>
        <v/>
      </c>
      <c r="P171" s="483" t="str">
        <f>IF(Dane!P138="","",Dane!P138)</f>
        <v/>
      </c>
      <c r="Q171" s="483" t="str">
        <f>IF(Dane!Q138="","",Dane!Q138)</f>
        <v/>
      </c>
      <c r="R171" s="483" t="str">
        <f>IF(Dane!R138="","",Dane!R138)</f>
        <v/>
      </c>
      <c r="S171" s="483" t="str">
        <f>IF(Dane!S138="","",Dane!S138)</f>
        <v/>
      </c>
      <c r="T171" s="483" t="str">
        <f>IF(Dane!T138="","",Dane!T138)</f>
        <v/>
      </c>
      <c r="U171" s="483" t="str">
        <f>IF(Dane!U138="","",Dane!U138)</f>
        <v/>
      </c>
      <c r="V171" s="483" t="str">
        <f>IF(Dane!V138="","",Dane!V138)</f>
        <v/>
      </c>
      <c r="W171" s="483" t="str">
        <f>IF(Dane!W138="","",Dane!W138)</f>
        <v/>
      </c>
      <c r="X171" s="483" t="str">
        <f>IF(Dane!X138="","",Dane!X138)</f>
        <v/>
      </c>
      <c r="Y171" s="483" t="str">
        <f>IF(Dane!Y138="","",Dane!Y138)</f>
        <v/>
      </c>
      <c r="Z171" s="483" t="str">
        <f>IF(Dane!Z138="","",Dane!Z138)</f>
        <v/>
      </c>
      <c r="AA171" s="483" t="str">
        <f>IF(Dane!AA138="","",Dane!AA138)</f>
        <v/>
      </c>
      <c r="AB171" s="483" t="str">
        <f>IF(Dane!AB138="","",Dane!AB138)</f>
        <v/>
      </c>
      <c r="AC171" s="483" t="str">
        <f>IF(Dane!AC138="","",Dane!AC138)</f>
        <v/>
      </c>
      <c r="AD171" s="483" t="str">
        <f>IF(Dane!AD138="","",Dane!AD138)</f>
        <v/>
      </c>
      <c r="AE171" s="483" t="str">
        <f>IF(Dane!AE138="","",Dane!AE138)</f>
        <v/>
      </c>
      <c r="AF171" s="483" t="str">
        <f>IF(Dane!AF138="","",Dane!AF138)</f>
        <v/>
      </c>
      <c r="AG171" s="483" t="str">
        <f>IF(Dane!AG138="","",Dane!AG138)</f>
        <v/>
      </c>
      <c r="AH171" s="483" t="str">
        <f>IF(Dane!AH138="","",Dane!AH138)</f>
        <v/>
      </c>
      <c r="AI171" s="483" t="str">
        <f>IF(Dane!AI138="","",Dane!AI138)</f>
        <v/>
      </c>
      <c r="AJ171" s="483" t="str">
        <f>IF(Dane!AJ138="","",Dane!AJ138)</f>
        <v/>
      </c>
      <c r="AK171" s="195" t="str">
        <f>IF($C171="","",IF(G$79="Faza inwest.",0,IF($E171="","",ROUND(SUM($G171:G171)*$E171,2))))</f>
        <v/>
      </c>
      <c r="AL171" s="195" t="str">
        <f>IF($C171="","",IF(H$79="Faza inwest.",0,IF($E171="","",ROUND(SUM($G171:H171)*$E171,2))))</f>
        <v/>
      </c>
      <c r="AM171" s="195" t="str">
        <f>IF($C171="","",IF(I$79="Faza inwest.",0,IF($E171="","",ROUND(SUM($G171:I171)*$E171,2))))</f>
        <v/>
      </c>
      <c r="AN171" s="195" t="str">
        <f>IF($C171="","",IF(J$79="Faza inwest.",0,IF($E171="","",ROUND(SUM($G171:J171)*$E171,2))))</f>
        <v/>
      </c>
      <c r="AO171" s="195" t="str">
        <f>IF($C171="","",IF(K$79="Faza inwest.",0,IF($E171="","",ROUND(SUM($G171:K171)*$E171,2))))</f>
        <v/>
      </c>
      <c r="AP171" s="195" t="str">
        <f>IF($C171="","",IF(L$79="Faza inwest.",0,IF($E171="","",ROUND(SUM($G171:L171)*$E171,2))))</f>
        <v/>
      </c>
      <c r="AQ171" s="195" t="str">
        <f>IF($C171="","",IF(M$79="Faza inwest.",0,IF($E171="","",ROUND(SUM($G171:M171)*$E171,2))))</f>
        <v/>
      </c>
      <c r="AR171" s="195" t="str">
        <f>IF($C171="","",IF(N$79="Faza inwest.",0,IF($E171="","",ROUND(SUM($G171:N171)*$E171,2))))</f>
        <v/>
      </c>
      <c r="AS171" s="195" t="str">
        <f>IF($C171="","",IF(O$79="Faza inwest.",0,IF($E171="","",ROUND(SUM($G171:O171)*$E171,2))))</f>
        <v/>
      </c>
      <c r="AT171" s="195" t="str">
        <f>IF($C171="","",IF(P$79="Faza inwest.",0,IF($E171="","",ROUND(SUM($G171:P171)*$E171,2))))</f>
        <v/>
      </c>
      <c r="AU171" s="195" t="str">
        <f>IF($C171="","",IF(Q$79="Faza inwest.",0,IF($E171="","",ROUND(SUM($G171:Q171)*$E171,2))))</f>
        <v/>
      </c>
      <c r="AV171" s="195" t="str">
        <f>IF($C171="","",IF(R$79="Faza inwest.",0,IF($E171="","",ROUND(SUM($G171:R171)*$E171,2))))</f>
        <v/>
      </c>
      <c r="AW171" s="195" t="str">
        <f>IF($C171="","",IF(S$79="Faza inwest.",0,IF($E171="","",ROUND(SUM($G171:S171)*$E171,2))))</f>
        <v/>
      </c>
      <c r="AX171" s="195" t="str">
        <f>IF($C171="","",IF(T$79="Faza inwest.",0,IF($E171="","",ROUND(SUM($G171:T171)*$E171,2))))</f>
        <v/>
      </c>
      <c r="AY171" s="195" t="str">
        <f>IF($C171="","",IF(U$79="Faza inwest.",0,IF($E171="","",ROUND(SUM($G171:U171)*$E171,2))))</f>
        <v/>
      </c>
      <c r="AZ171" s="195" t="str">
        <f>IF($C171="","",IF(V$79="Faza inwest.",0,IF($E171="","",ROUND(SUM($G171:V171)*$E171,2))))</f>
        <v/>
      </c>
      <c r="BA171" s="195" t="str">
        <f>IF($C171="","",IF(W$79="Faza inwest.",0,IF($E171="","",ROUND(SUM($G171:W171)*$E171,2))))</f>
        <v/>
      </c>
      <c r="BB171" s="195" t="str">
        <f>IF($C171="","",IF(X$79="Faza inwest.",0,IF($E171="","",ROUND(SUM($G171:X171)*$E171,2))))</f>
        <v/>
      </c>
      <c r="BC171" s="195" t="str">
        <f>IF($C171="","",IF(Y$79="Faza inwest.",0,IF($E171="","",ROUND(SUM($G171:Y171)*$E171,2))))</f>
        <v/>
      </c>
      <c r="BD171" s="195" t="str">
        <f>IF($C171="","",IF(Z$79="Faza inwest.",0,IF($E171="","",ROUND(SUM($G171:Z171)*$E171,2))))</f>
        <v/>
      </c>
      <c r="BE171" s="195" t="str">
        <f>IF($C171="","",IF(AA$79="Faza inwest.",0,IF($E171="","",ROUND(SUM($G171:AA171)*$E171,2))))</f>
        <v/>
      </c>
      <c r="BF171" s="195" t="str">
        <f>IF($C171="","",IF(AB$79="Faza inwest.",0,IF($E171="","",ROUND(SUM($G171:AB171)*$E171,2))))</f>
        <v/>
      </c>
      <c r="BG171" s="195" t="str">
        <f>IF($C171="","",IF(AC$79="Faza inwest.",0,IF($E171="","",ROUND(SUM($G171:AC171)*$E171,2))))</f>
        <v/>
      </c>
      <c r="BH171" s="195" t="str">
        <f>IF($C171="","",IF(AD$79="Faza inwest.",0,IF($E171="","",ROUND(SUM($G171:AD171)*$E171,2))))</f>
        <v/>
      </c>
      <c r="BI171" s="195" t="str">
        <f>IF($C171="","",IF(AE$79="Faza inwest.",0,IF($E171="","",ROUND(SUM($G171:AE171)*$E171,2))))</f>
        <v/>
      </c>
      <c r="BJ171" s="195" t="str">
        <f>IF($C171="","",IF(AF$79="Faza inwest.",0,IF($E171="","",ROUND(SUM($G171:AF171)*$E171,2))))</f>
        <v/>
      </c>
      <c r="BK171" s="195" t="str">
        <f>IF($C171="","",IF(AG$79="Faza inwest.",0,IF($E171="","",ROUND(SUM($G171:AG171)*$E171,2))))</f>
        <v/>
      </c>
      <c r="BL171" s="195" t="str">
        <f>IF($C171="","",IF(AH$79="Faza inwest.",0,IF($E171="","",ROUND(SUM($G171:AH171)*$E171,2))))</f>
        <v/>
      </c>
      <c r="BM171" s="195" t="str">
        <f>IF($C171="","",IF(AI$79="Faza inwest.",0,IF($E171="","",ROUND(SUM($G171:AI171)*$E171,2))))</f>
        <v/>
      </c>
      <c r="BN171" s="195" t="str">
        <f>IF($C171="","",IF(AJ$79="Faza inwest.",0,IF($E171="","",ROUND(SUM($G171:AJ171)*$E171,2))))</f>
        <v/>
      </c>
    </row>
    <row r="172" spans="1:66" s="393" customFormat="1" ht="24" customHeight="1">
      <c r="A172" s="392"/>
      <c r="B172" s="393" t="s">
        <v>161</v>
      </c>
    </row>
    <row r="173" spans="1:66" s="3" customFormat="1">
      <c r="A173" s="652" t="s">
        <v>169</v>
      </c>
      <c r="B173" s="654" t="s">
        <v>168</v>
      </c>
      <c r="C173" s="656" t="s">
        <v>59</v>
      </c>
      <c r="D173" s="387" t="str">
        <f t="shared" ref="D173:AG173" si="149">IF(G$79="","",G$79)</f>
        <v/>
      </c>
      <c r="E173" s="387" t="str">
        <f t="shared" si="149"/>
        <v/>
      </c>
      <c r="F173" s="387" t="str">
        <f t="shared" si="149"/>
        <v/>
      </c>
      <c r="G173" s="387" t="str">
        <f t="shared" si="149"/>
        <v/>
      </c>
      <c r="H173" s="387" t="str">
        <f t="shared" si="149"/>
        <v/>
      </c>
      <c r="I173" s="387" t="str">
        <f t="shared" si="149"/>
        <v/>
      </c>
      <c r="J173" s="387" t="str">
        <f t="shared" si="149"/>
        <v/>
      </c>
      <c r="K173" s="387" t="str">
        <f t="shared" si="149"/>
        <v/>
      </c>
      <c r="L173" s="387" t="str">
        <f t="shared" si="149"/>
        <v/>
      </c>
      <c r="M173" s="387" t="str">
        <f t="shared" si="149"/>
        <v/>
      </c>
      <c r="N173" s="387" t="str">
        <f t="shared" si="149"/>
        <v/>
      </c>
      <c r="O173" s="387" t="str">
        <f t="shared" si="149"/>
        <v/>
      </c>
      <c r="P173" s="387" t="str">
        <f t="shared" si="149"/>
        <v/>
      </c>
      <c r="Q173" s="387" t="str">
        <f t="shared" si="149"/>
        <v/>
      </c>
      <c r="R173" s="387" t="str">
        <f t="shared" si="149"/>
        <v/>
      </c>
      <c r="S173" s="387" t="str">
        <f t="shared" si="149"/>
        <v/>
      </c>
      <c r="T173" s="387" t="str">
        <f t="shared" si="149"/>
        <v/>
      </c>
      <c r="U173" s="387" t="str">
        <f t="shared" si="149"/>
        <v/>
      </c>
      <c r="V173" s="387" t="str">
        <f t="shared" si="149"/>
        <v/>
      </c>
      <c r="W173" s="387" t="str">
        <f t="shared" si="149"/>
        <v/>
      </c>
      <c r="X173" s="387" t="str">
        <f t="shared" si="149"/>
        <v/>
      </c>
      <c r="Y173" s="387" t="str">
        <f t="shared" si="149"/>
        <v/>
      </c>
      <c r="Z173" s="387" t="str">
        <f t="shared" si="149"/>
        <v/>
      </c>
      <c r="AA173" s="387" t="str">
        <f t="shared" si="149"/>
        <v/>
      </c>
      <c r="AB173" s="387" t="str">
        <f t="shared" si="149"/>
        <v/>
      </c>
      <c r="AC173" s="387" t="str">
        <f t="shared" si="149"/>
        <v/>
      </c>
      <c r="AD173" s="387" t="str">
        <f t="shared" si="149"/>
        <v/>
      </c>
      <c r="AE173" s="387" t="str">
        <f t="shared" si="149"/>
        <v/>
      </c>
      <c r="AF173" s="387" t="str">
        <f t="shared" si="149"/>
        <v/>
      </c>
      <c r="AG173" s="387" t="str">
        <f t="shared" si="149"/>
        <v/>
      </c>
    </row>
    <row r="174" spans="1:66" s="3" customFormat="1">
      <c r="A174" s="653"/>
      <c r="B174" s="655"/>
      <c r="C174" s="657"/>
      <c r="D174" s="33" t="str">
        <f t="shared" ref="D174:AG174" si="150">IF(G$80="","",G$80)</f>
        <v/>
      </c>
      <c r="E174" s="33" t="str">
        <f t="shared" si="150"/>
        <v/>
      </c>
      <c r="F174" s="33" t="str">
        <f t="shared" si="150"/>
        <v/>
      </c>
      <c r="G174" s="33" t="str">
        <f t="shared" si="150"/>
        <v/>
      </c>
      <c r="H174" s="33" t="str">
        <f t="shared" si="150"/>
        <v/>
      </c>
      <c r="I174" s="33" t="str">
        <f t="shared" si="150"/>
        <v/>
      </c>
      <c r="J174" s="33" t="str">
        <f t="shared" si="150"/>
        <v/>
      </c>
      <c r="K174" s="33" t="str">
        <f t="shared" si="150"/>
        <v/>
      </c>
      <c r="L174" s="33" t="str">
        <f t="shared" si="150"/>
        <v/>
      </c>
      <c r="M174" s="33" t="str">
        <f t="shared" si="150"/>
        <v/>
      </c>
      <c r="N174" s="33" t="str">
        <f t="shared" si="150"/>
        <v/>
      </c>
      <c r="O174" s="33" t="str">
        <f t="shared" si="150"/>
        <v/>
      </c>
      <c r="P174" s="33" t="str">
        <f t="shared" si="150"/>
        <v/>
      </c>
      <c r="Q174" s="33" t="str">
        <f t="shared" si="150"/>
        <v/>
      </c>
      <c r="R174" s="33" t="str">
        <f t="shared" si="150"/>
        <v/>
      </c>
      <c r="S174" s="33" t="str">
        <f t="shared" si="150"/>
        <v/>
      </c>
      <c r="T174" s="33" t="str">
        <f t="shared" si="150"/>
        <v/>
      </c>
      <c r="U174" s="33" t="str">
        <f t="shared" si="150"/>
        <v/>
      </c>
      <c r="V174" s="33" t="str">
        <f t="shared" si="150"/>
        <v/>
      </c>
      <c r="W174" s="33" t="str">
        <f t="shared" si="150"/>
        <v/>
      </c>
      <c r="X174" s="33" t="str">
        <f t="shared" si="150"/>
        <v/>
      </c>
      <c r="Y174" s="33" t="str">
        <f t="shared" si="150"/>
        <v/>
      </c>
      <c r="Z174" s="33" t="str">
        <f t="shared" si="150"/>
        <v/>
      </c>
      <c r="AA174" s="33" t="str">
        <f t="shared" si="150"/>
        <v/>
      </c>
      <c r="AB174" s="33" t="str">
        <f t="shared" si="150"/>
        <v/>
      </c>
      <c r="AC174" s="33" t="str">
        <f t="shared" si="150"/>
        <v/>
      </c>
      <c r="AD174" s="33" t="str">
        <f t="shared" si="150"/>
        <v/>
      </c>
      <c r="AE174" s="33" t="str">
        <f t="shared" si="150"/>
        <v/>
      </c>
      <c r="AF174" s="33" t="str">
        <f t="shared" si="150"/>
        <v/>
      </c>
      <c r="AG174" s="33" t="str">
        <f t="shared" si="150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51">IF(SUM(G$81:G$100)=0,"",SUM(G$81:G$100)*(1+SUM($C$537)))</f>
        <v/>
      </c>
      <c r="E175" s="223" t="str">
        <f t="shared" si="151"/>
        <v/>
      </c>
      <c r="F175" s="223" t="str">
        <f t="shared" si="151"/>
        <v/>
      </c>
      <c r="G175" s="223" t="str">
        <f t="shared" si="151"/>
        <v/>
      </c>
      <c r="H175" s="223" t="str">
        <f t="shared" si="151"/>
        <v/>
      </c>
      <c r="I175" s="223" t="str">
        <f t="shared" si="151"/>
        <v/>
      </c>
      <c r="J175" s="223" t="str">
        <f t="shared" si="151"/>
        <v/>
      </c>
      <c r="K175" s="223" t="str">
        <f t="shared" si="151"/>
        <v/>
      </c>
      <c r="L175" s="223" t="str">
        <f t="shared" si="151"/>
        <v/>
      </c>
      <c r="M175" s="223" t="str">
        <f t="shared" si="151"/>
        <v/>
      </c>
      <c r="N175" s="223" t="str">
        <f t="shared" si="151"/>
        <v/>
      </c>
      <c r="O175" s="223" t="str">
        <f t="shared" si="151"/>
        <v/>
      </c>
      <c r="P175" s="223" t="str">
        <f t="shared" si="151"/>
        <v/>
      </c>
      <c r="Q175" s="223" t="str">
        <f t="shared" si="151"/>
        <v/>
      </c>
      <c r="R175" s="223" t="str">
        <f t="shared" si="151"/>
        <v/>
      </c>
      <c r="S175" s="223" t="str">
        <f t="shared" si="151"/>
        <v/>
      </c>
      <c r="T175" s="223" t="str">
        <f t="shared" si="151"/>
        <v/>
      </c>
      <c r="U175" s="223" t="str">
        <f t="shared" si="151"/>
        <v/>
      </c>
      <c r="V175" s="223" t="str">
        <f t="shared" si="151"/>
        <v/>
      </c>
      <c r="W175" s="223" t="str">
        <f t="shared" si="151"/>
        <v/>
      </c>
      <c r="X175" s="223" t="str">
        <f t="shared" si="151"/>
        <v/>
      </c>
      <c r="Y175" s="223" t="str">
        <f t="shared" si="151"/>
        <v/>
      </c>
      <c r="Z175" s="223" t="str">
        <f t="shared" si="151"/>
        <v/>
      </c>
      <c r="AA175" s="223" t="str">
        <f t="shared" si="151"/>
        <v/>
      </c>
      <c r="AB175" s="223" t="str">
        <f t="shared" si="151"/>
        <v/>
      </c>
      <c r="AC175" s="223" t="str">
        <f t="shared" si="151"/>
        <v/>
      </c>
      <c r="AD175" s="223" t="str">
        <f t="shared" si="151"/>
        <v/>
      </c>
      <c r="AE175" s="223" t="str">
        <f t="shared" si="151"/>
        <v/>
      </c>
      <c r="AF175" s="223" t="str">
        <f t="shared" si="151"/>
        <v/>
      </c>
      <c r="AG175" s="223" t="str">
        <f t="shared" si="151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52">IF(D$175="","",IF($D$17="Tak",SUMPRODUCT(G$81:G$100,$D$81:$D$100)*(1+SUM($C$537)),IF($D$17="Nie",0,IF($D$17="Częściowo",SUMPRODUCT(G$81:G$100,$D$81:$D$100)*$D$18*(1+SUM($C$537)),""))))</f>
        <v/>
      </c>
      <c r="E176" s="226" t="str">
        <f t="shared" si="152"/>
        <v/>
      </c>
      <c r="F176" s="226" t="str">
        <f t="shared" si="152"/>
        <v/>
      </c>
      <c r="G176" s="226" t="str">
        <f t="shared" si="152"/>
        <v/>
      </c>
      <c r="H176" s="226" t="str">
        <f t="shared" si="152"/>
        <v/>
      </c>
      <c r="I176" s="226" t="str">
        <f t="shared" si="152"/>
        <v/>
      </c>
      <c r="J176" s="226" t="str">
        <f t="shared" si="152"/>
        <v/>
      </c>
      <c r="K176" s="226" t="str">
        <f t="shared" si="152"/>
        <v/>
      </c>
      <c r="L176" s="226" t="str">
        <f t="shared" si="152"/>
        <v/>
      </c>
      <c r="M176" s="226" t="str">
        <f t="shared" si="152"/>
        <v/>
      </c>
      <c r="N176" s="226" t="str">
        <f t="shared" si="152"/>
        <v/>
      </c>
      <c r="O176" s="226" t="str">
        <f t="shared" si="152"/>
        <v/>
      </c>
      <c r="P176" s="226" t="str">
        <f t="shared" si="152"/>
        <v/>
      </c>
      <c r="Q176" s="226" t="str">
        <f t="shared" si="152"/>
        <v/>
      </c>
      <c r="R176" s="226" t="str">
        <f t="shared" si="152"/>
        <v/>
      </c>
      <c r="S176" s="226" t="str">
        <f t="shared" si="152"/>
        <v/>
      </c>
      <c r="T176" s="226" t="str">
        <f t="shared" si="152"/>
        <v/>
      </c>
      <c r="U176" s="226" t="str">
        <f t="shared" si="152"/>
        <v/>
      </c>
      <c r="V176" s="226" t="str">
        <f t="shared" si="152"/>
        <v/>
      </c>
      <c r="W176" s="226" t="str">
        <f t="shared" si="152"/>
        <v/>
      </c>
      <c r="X176" s="226" t="str">
        <f t="shared" si="152"/>
        <v/>
      </c>
      <c r="Y176" s="226" t="str">
        <f t="shared" si="152"/>
        <v/>
      </c>
      <c r="Z176" s="226" t="str">
        <f t="shared" si="152"/>
        <v/>
      </c>
      <c r="AA176" s="226" t="str">
        <f t="shared" si="152"/>
        <v/>
      </c>
      <c r="AB176" s="226" t="str">
        <f t="shared" si="152"/>
        <v/>
      </c>
      <c r="AC176" s="226" t="str">
        <f t="shared" si="152"/>
        <v/>
      </c>
      <c r="AD176" s="226" t="str">
        <f t="shared" si="152"/>
        <v/>
      </c>
      <c r="AE176" s="226" t="str">
        <f t="shared" si="152"/>
        <v/>
      </c>
      <c r="AF176" s="226" t="str">
        <f t="shared" si="152"/>
        <v/>
      </c>
      <c r="AG176" s="226" t="str">
        <f t="shared" si="152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53">IF(E$175="","",SUM(E$175,E$176))</f>
        <v/>
      </c>
      <c r="F177" s="229" t="str">
        <f t="shared" si="153"/>
        <v/>
      </c>
      <c r="G177" s="229" t="str">
        <f t="shared" si="153"/>
        <v/>
      </c>
      <c r="H177" s="229" t="str">
        <f t="shared" si="153"/>
        <v/>
      </c>
      <c r="I177" s="229" t="str">
        <f t="shared" si="153"/>
        <v/>
      </c>
      <c r="J177" s="229" t="str">
        <f t="shared" si="153"/>
        <v/>
      </c>
      <c r="K177" s="229" t="str">
        <f t="shared" si="153"/>
        <v/>
      </c>
      <c r="L177" s="229" t="str">
        <f t="shared" si="153"/>
        <v/>
      </c>
      <c r="M177" s="229" t="str">
        <f t="shared" si="153"/>
        <v/>
      </c>
      <c r="N177" s="229" t="str">
        <f t="shared" si="153"/>
        <v/>
      </c>
      <c r="O177" s="229" t="str">
        <f t="shared" si="153"/>
        <v/>
      </c>
      <c r="P177" s="229" t="str">
        <f t="shared" si="153"/>
        <v/>
      </c>
      <c r="Q177" s="229" t="str">
        <f t="shared" si="153"/>
        <v/>
      </c>
      <c r="R177" s="229" t="str">
        <f t="shared" si="153"/>
        <v/>
      </c>
      <c r="S177" s="229" t="str">
        <f t="shared" si="153"/>
        <v/>
      </c>
      <c r="T177" s="229" t="str">
        <f t="shared" si="153"/>
        <v/>
      </c>
      <c r="U177" s="229" t="str">
        <f t="shared" si="153"/>
        <v/>
      </c>
      <c r="V177" s="229" t="str">
        <f t="shared" si="153"/>
        <v/>
      </c>
      <c r="W177" s="229" t="str">
        <f t="shared" si="153"/>
        <v/>
      </c>
      <c r="X177" s="229" t="str">
        <f t="shared" si="153"/>
        <v/>
      </c>
      <c r="Y177" s="229" t="str">
        <f t="shared" si="153"/>
        <v/>
      </c>
      <c r="Z177" s="229" t="str">
        <f t="shared" si="153"/>
        <v/>
      </c>
      <c r="AA177" s="229" t="str">
        <f t="shared" si="153"/>
        <v/>
      </c>
      <c r="AB177" s="229" t="str">
        <f t="shared" si="153"/>
        <v/>
      </c>
      <c r="AC177" s="229" t="str">
        <f t="shared" si="153"/>
        <v/>
      </c>
      <c r="AD177" s="229" t="str">
        <f t="shared" si="153"/>
        <v/>
      </c>
      <c r="AE177" s="229" t="str">
        <f t="shared" si="153"/>
        <v/>
      </c>
      <c r="AF177" s="229" t="str">
        <f t="shared" si="153"/>
        <v/>
      </c>
      <c r="AG177" s="229" t="str">
        <f t="shared" si="153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54">IF(D$175="","",SUM(G$103:G$122)*(1+SUM($C$537)))</f>
        <v/>
      </c>
      <c r="E178" s="232" t="str">
        <f t="shared" si="154"/>
        <v/>
      </c>
      <c r="F178" s="232" t="str">
        <f t="shared" si="154"/>
        <v/>
      </c>
      <c r="G178" s="232" t="str">
        <f t="shared" si="154"/>
        <v/>
      </c>
      <c r="H178" s="232" t="str">
        <f t="shared" si="154"/>
        <v/>
      </c>
      <c r="I178" s="232" t="str">
        <f t="shared" si="154"/>
        <v/>
      </c>
      <c r="J178" s="232" t="str">
        <f t="shared" si="154"/>
        <v/>
      </c>
      <c r="K178" s="232" t="str">
        <f t="shared" si="154"/>
        <v/>
      </c>
      <c r="L178" s="232" t="str">
        <f t="shared" si="154"/>
        <v/>
      </c>
      <c r="M178" s="232" t="str">
        <f t="shared" si="154"/>
        <v/>
      </c>
      <c r="N178" s="232" t="str">
        <f t="shared" si="154"/>
        <v/>
      </c>
      <c r="O178" s="232" t="str">
        <f t="shared" si="154"/>
        <v/>
      </c>
      <c r="P178" s="232" t="str">
        <f t="shared" si="154"/>
        <v/>
      </c>
      <c r="Q178" s="232" t="str">
        <f t="shared" si="154"/>
        <v/>
      </c>
      <c r="R178" s="232" t="str">
        <f t="shared" si="154"/>
        <v/>
      </c>
      <c r="S178" s="232" t="str">
        <f t="shared" si="154"/>
        <v/>
      </c>
      <c r="T178" s="232" t="str">
        <f t="shared" si="154"/>
        <v/>
      </c>
      <c r="U178" s="232" t="str">
        <f t="shared" si="154"/>
        <v/>
      </c>
      <c r="V178" s="232" t="str">
        <f t="shared" si="154"/>
        <v/>
      </c>
      <c r="W178" s="232" t="str">
        <f t="shared" si="154"/>
        <v/>
      </c>
      <c r="X178" s="232" t="str">
        <f t="shared" si="154"/>
        <v/>
      </c>
      <c r="Y178" s="232" t="str">
        <f t="shared" si="154"/>
        <v/>
      </c>
      <c r="Z178" s="232" t="str">
        <f t="shared" si="154"/>
        <v/>
      </c>
      <c r="AA178" s="232" t="str">
        <f t="shared" si="154"/>
        <v/>
      </c>
      <c r="AB178" s="232" t="str">
        <f t="shared" si="154"/>
        <v/>
      </c>
      <c r="AC178" s="232" t="str">
        <f t="shared" si="154"/>
        <v/>
      </c>
      <c r="AD178" s="232" t="str">
        <f t="shared" si="154"/>
        <v/>
      </c>
      <c r="AE178" s="232" t="str">
        <f t="shared" si="154"/>
        <v/>
      </c>
      <c r="AF178" s="232" t="str">
        <f t="shared" si="154"/>
        <v/>
      </c>
      <c r="AG178" s="232" t="str">
        <f t="shared" si="154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5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5"/>
        <v/>
      </c>
      <c r="F179" s="236" t="str">
        <f t="shared" si="155"/>
        <v/>
      </c>
      <c r="G179" s="236" t="str">
        <f t="shared" si="155"/>
        <v/>
      </c>
      <c r="H179" s="236" t="str">
        <f t="shared" si="155"/>
        <v/>
      </c>
      <c r="I179" s="236" t="str">
        <f t="shared" si="155"/>
        <v/>
      </c>
      <c r="J179" s="236" t="str">
        <f t="shared" si="155"/>
        <v/>
      </c>
      <c r="K179" s="236" t="str">
        <f t="shared" si="155"/>
        <v/>
      </c>
      <c r="L179" s="236" t="str">
        <f t="shared" si="155"/>
        <v/>
      </c>
      <c r="M179" s="236" t="str">
        <f t="shared" si="155"/>
        <v/>
      </c>
      <c r="N179" s="236" t="str">
        <f t="shared" si="155"/>
        <v/>
      </c>
      <c r="O179" s="236" t="str">
        <f t="shared" si="155"/>
        <v/>
      </c>
      <c r="P179" s="236" t="str">
        <f t="shared" si="155"/>
        <v/>
      </c>
      <c r="Q179" s="236" t="str">
        <f t="shared" si="155"/>
        <v/>
      </c>
      <c r="R179" s="236" t="str">
        <f t="shared" si="155"/>
        <v/>
      </c>
      <c r="S179" s="236" t="str">
        <f t="shared" si="155"/>
        <v/>
      </c>
      <c r="T179" s="236" t="str">
        <f t="shared" si="155"/>
        <v/>
      </c>
      <c r="U179" s="236" t="str">
        <f t="shared" si="155"/>
        <v/>
      </c>
      <c r="V179" s="236" t="str">
        <f t="shared" si="155"/>
        <v/>
      </c>
      <c r="W179" s="236" t="str">
        <f t="shared" si="155"/>
        <v/>
      </c>
      <c r="X179" s="236" t="str">
        <f t="shared" si="155"/>
        <v/>
      </c>
      <c r="Y179" s="236" t="str">
        <f t="shared" si="155"/>
        <v/>
      </c>
      <c r="Z179" s="236" t="str">
        <f t="shared" si="155"/>
        <v/>
      </c>
      <c r="AA179" s="236" t="str">
        <f t="shared" si="155"/>
        <v/>
      </c>
      <c r="AB179" s="236" t="str">
        <f t="shared" si="155"/>
        <v/>
      </c>
      <c r="AC179" s="236" t="str">
        <f t="shared" si="155"/>
        <v/>
      </c>
      <c r="AD179" s="236" t="str">
        <f t="shared" si="155"/>
        <v/>
      </c>
      <c r="AE179" s="236" t="str">
        <f t="shared" si="155"/>
        <v/>
      </c>
      <c r="AF179" s="236" t="str">
        <f t="shared" si="155"/>
        <v/>
      </c>
      <c r="AG179" s="236" t="str">
        <f t="shared" si="155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6">IF(E$175="","",SUM(E$178,E$179))</f>
        <v/>
      </c>
      <c r="F180" s="239" t="str">
        <f t="shared" si="156"/>
        <v/>
      </c>
      <c r="G180" s="239" t="str">
        <f t="shared" si="156"/>
        <v/>
      </c>
      <c r="H180" s="239" t="str">
        <f t="shared" si="156"/>
        <v/>
      </c>
      <c r="I180" s="239" t="str">
        <f t="shared" si="156"/>
        <v/>
      </c>
      <c r="J180" s="239" t="str">
        <f t="shared" si="156"/>
        <v/>
      </c>
      <c r="K180" s="239" t="str">
        <f t="shared" si="156"/>
        <v/>
      </c>
      <c r="L180" s="239" t="str">
        <f t="shared" si="156"/>
        <v/>
      </c>
      <c r="M180" s="239" t="str">
        <f t="shared" si="156"/>
        <v/>
      </c>
      <c r="N180" s="239" t="str">
        <f t="shared" si="156"/>
        <v/>
      </c>
      <c r="O180" s="239" t="str">
        <f t="shared" si="156"/>
        <v/>
      </c>
      <c r="P180" s="239" t="str">
        <f t="shared" si="156"/>
        <v/>
      </c>
      <c r="Q180" s="239" t="str">
        <f t="shared" si="156"/>
        <v/>
      </c>
      <c r="R180" s="239" t="str">
        <f t="shared" si="156"/>
        <v/>
      </c>
      <c r="S180" s="239" t="str">
        <f t="shared" si="156"/>
        <v/>
      </c>
      <c r="T180" s="239" t="str">
        <f t="shared" si="156"/>
        <v/>
      </c>
      <c r="U180" s="239" t="str">
        <f t="shared" si="156"/>
        <v/>
      </c>
      <c r="V180" s="239" t="str">
        <f t="shared" si="156"/>
        <v/>
      </c>
      <c r="W180" s="239" t="str">
        <f t="shared" si="156"/>
        <v/>
      </c>
      <c r="X180" s="239" t="str">
        <f t="shared" si="156"/>
        <v/>
      </c>
      <c r="Y180" s="239" t="str">
        <f t="shared" si="156"/>
        <v/>
      </c>
      <c r="Z180" s="239" t="str">
        <f t="shared" si="156"/>
        <v/>
      </c>
      <c r="AA180" s="239" t="str">
        <f t="shared" si="156"/>
        <v/>
      </c>
      <c r="AB180" s="239" t="str">
        <f t="shared" si="156"/>
        <v/>
      </c>
      <c r="AC180" s="239" t="str">
        <f t="shared" si="156"/>
        <v/>
      </c>
      <c r="AD180" s="239" t="str">
        <f t="shared" si="156"/>
        <v/>
      </c>
      <c r="AE180" s="239" t="str">
        <f t="shared" si="156"/>
        <v/>
      </c>
      <c r="AF180" s="239" t="str">
        <f t="shared" si="156"/>
        <v/>
      </c>
      <c r="AG180" s="239" t="str">
        <f t="shared" si="156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7">IF(E$177="","",SUM(E$177,E$180))</f>
        <v/>
      </c>
      <c r="F181" s="242" t="str">
        <f t="shared" si="157"/>
        <v/>
      </c>
      <c r="G181" s="242" t="str">
        <f t="shared" si="157"/>
        <v/>
      </c>
      <c r="H181" s="242" t="str">
        <f t="shared" si="157"/>
        <v/>
      </c>
      <c r="I181" s="242" t="str">
        <f t="shared" si="157"/>
        <v/>
      </c>
      <c r="J181" s="242" t="str">
        <f t="shared" si="157"/>
        <v/>
      </c>
      <c r="K181" s="242" t="str">
        <f t="shared" si="157"/>
        <v/>
      </c>
      <c r="L181" s="242" t="str">
        <f t="shared" si="157"/>
        <v/>
      </c>
      <c r="M181" s="242" t="str">
        <f t="shared" si="157"/>
        <v/>
      </c>
      <c r="N181" s="242" t="str">
        <f t="shared" si="157"/>
        <v/>
      </c>
      <c r="O181" s="242" t="str">
        <f t="shared" si="157"/>
        <v/>
      </c>
      <c r="P181" s="242" t="str">
        <f t="shared" si="157"/>
        <v/>
      </c>
      <c r="Q181" s="242" t="str">
        <f t="shared" si="157"/>
        <v/>
      </c>
      <c r="R181" s="242" t="str">
        <f t="shared" si="157"/>
        <v/>
      </c>
      <c r="S181" s="242" t="str">
        <f t="shared" si="157"/>
        <v/>
      </c>
      <c r="T181" s="242" t="str">
        <f t="shared" si="157"/>
        <v/>
      </c>
      <c r="U181" s="242" t="str">
        <f t="shared" si="157"/>
        <v/>
      </c>
      <c r="V181" s="242" t="str">
        <f t="shared" si="157"/>
        <v/>
      </c>
      <c r="W181" s="242" t="str">
        <f t="shared" si="157"/>
        <v/>
      </c>
      <c r="X181" s="242" t="str">
        <f t="shared" si="157"/>
        <v/>
      </c>
      <c r="Y181" s="242" t="str">
        <f t="shared" si="157"/>
        <v/>
      </c>
      <c r="Z181" s="242" t="str">
        <f t="shared" si="157"/>
        <v/>
      </c>
      <c r="AA181" s="242" t="str">
        <f t="shared" si="157"/>
        <v/>
      </c>
      <c r="AB181" s="242" t="str">
        <f t="shared" si="157"/>
        <v/>
      </c>
      <c r="AC181" s="242" t="str">
        <f t="shared" si="157"/>
        <v/>
      </c>
      <c r="AD181" s="242" t="str">
        <f t="shared" si="157"/>
        <v/>
      </c>
      <c r="AE181" s="242" t="str">
        <f t="shared" si="157"/>
        <v/>
      </c>
      <c r="AF181" s="242" t="str">
        <f t="shared" si="157"/>
        <v/>
      </c>
      <c r="AG181" s="242" t="str">
        <f t="shared" si="157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8">IF(E$175="","",SUM(E$175,E$178))</f>
        <v/>
      </c>
      <c r="F182" s="246" t="str">
        <f t="shared" si="158"/>
        <v/>
      </c>
      <c r="G182" s="246" t="str">
        <f t="shared" si="158"/>
        <v/>
      </c>
      <c r="H182" s="246" t="str">
        <f t="shared" si="158"/>
        <v/>
      </c>
      <c r="I182" s="246" t="str">
        <f t="shared" si="158"/>
        <v/>
      </c>
      <c r="J182" s="246" t="str">
        <f t="shared" si="158"/>
        <v/>
      </c>
      <c r="K182" s="246" t="str">
        <f t="shared" si="158"/>
        <v/>
      </c>
      <c r="L182" s="246" t="str">
        <f t="shared" si="158"/>
        <v/>
      </c>
      <c r="M182" s="246" t="str">
        <f t="shared" si="158"/>
        <v/>
      </c>
      <c r="N182" s="246" t="str">
        <f t="shared" si="158"/>
        <v/>
      </c>
      <c r="O182" s="246" t="str">
        <f t="shared" si="158"/>
        <v/>
      </c>
      <c r="P182" s="246" t="str">
        <f t="shared" si="158"/>
        <v/>
      </c>
      <c r="Q182" s="246" t="str">
        <f t="shared" si="158"/>
        <v/>
      </c>
      <c r="R182" s="246" t="str">
        <f t="shared" si="158"/>
        <v/>
      </c>
      <c r="S182" s="246" t="str">
        <f t="shared" si="158"/>
        <v/>
      </c>
      <c r="T182" s="246" t="str">
        <f t="shared" si="158"/>
        <v/>
      </c>
      <c r="U182" s="246" t="str">
        <f t="shared" si="158"/>
        <v/>
      </c>
      <c r="V182" s="246" t="str">
        <f t="shared" si="158"/>
        <v/>
      </c>
      <c r="W182" s="246" t="str">
        <f t="shared" si="158"/>
        <v/>
      </c>
      <c r="X182" s="246" t="str">
        <f t="shared" si="158"/>
        <v/>
      </c>
      <c r="Y182" s="246" t="str">
        <f t="shared" si="158"/>
        <v/>
      </c>
      <c r="Z182" s="246" t="str">
        <f t="shared" si="158"/>
        <v/>
      </c>
      <c r="AA182" s="246" t="str">
        <f t="shared" si="158"/>
        <v/>
      </c>
      <c r="AB182" s="246" t="str">
        <f t="shared" si="158"/>
        <v/>
      </c>
      <c r="AC182" s="246" t="str">
        <f t="shared" si="158"/>
        <v/>
      </c>
      <c r="AD182" s="246" t="str">
        <f t="shared" si="158"/>
        <v/>
      </c>
      <c r="AE182" s="246" t="str">
        <f t="shared" si="158"/>
        <v/>
      </c>
      <c r="AF182" s="246" t="str">
        <f t="shared" si="158"/>
        <v/>
      </c>
      <c r="AG182" s="246" t="str">
        <f t="shared" si="158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 t="str">
        <f t="shared" ref="D183:AG183" si="159">IF(G$79="","",SUM(G$131:G$150,G$152:G$171))</f>
        <v/>
      </c>
      <c r="E183" s="223" t="str">
        <f t="shared" si="159"/>
        <v/>
      </c>
      <c r="F183" s="223" t="str">
        <f t="shared" si="159"/>
        <v/>
      </c>
      <c r="G183" s="223" t="str">
        <f t="shared" si="159"/>
        <v/>
      </c>
      <c r="H183" s="223" t="str">
        <f t="shared" si="159"/>
        <v/>
      </c>
      <c r="I183" s="223" t="str">
        <f t="shared" si="159"/>
        <v/>
      </c>
      <c r="J183" s="223" t="str">
        <f t="shared" si="159"/>
        <v/>
      </c>
      <c r="K183" s="223" t="str">
        <f t="shared" si="159"/>
        <v/>
      </c>
      <c r="L183" s="223" t="str">
        <f t="shared" si="159"/>
        <v/>
      </c>
      <c r="M183" s="223" t="str">
        <f t="shared" si="159"/>
        <v/>
      </c>
      <c r="N183" s="223" t="str">
        <f t="shared" si="159"/>
        <v/>
      </c>
      <c r="O183" s="223" t="str">
        <f t="shared" si="159"/>
        <v/>
      </c>
      <c r="P183" s="223" t="str">
        <f t="shared" si="159"/>
        <v/>
      </c>
      <c r="Q183" s="223" t="str">
        <f t="shared" si="159"/>
        <v/>
      </c>
      <c r="R183" s="223" t="str">
        <f t="shared" si="159"/>
        <v/>
      </c>
      <c r="S183" s="223" t="str">
        <f t="shared" si="159"/>
        <v/>
      </c>
      <c r="T183" s="223" t="str">
        <f t="shared" si="159"/>
        <v/>
      </c>
      <c r="U183" s="223" t="str">
        <f t="shared" si="159"/>
        <v/>
      </c>
      <c r="V183" s="223" t="str">
        <f t="shared" si="159"/>
        <v/>
      </c>
      <c r="W183" s="223" t="str">
        <f t="shared" si="159"/>
        <v/>
      </c>
      <c r="X183" s="223" t="str">
        <f t="shared" si="159"/>
        <v/>
      </c>
      <c r="Y183" s="223" t="str">
        <f t="shared" si="159"/>
        <v/>
      </c>
      <c r="Z183" s="223" t="str">
        <f t="shared" si="159"/>
        <v/>
      </c>
      <c r="AA183" s="223" t="str">
        <f t="shared" si="159"/>
        <v/>
      </c>
      <c r="AB183" s="223" t="str">
        <f t="shared" si="159"/>
        <v/>
      </c>
      <c r="AC183" s="223" t="str">
        <f t="shared" si="159"/>
        <v/>
      </c>
      <c r="AD183" s="223" t="str">
        <f t="shared" si="159"/>
        <v/>
      </c>
      <c r="AE183" s="223" t="str">
        <f t="shared" si="159"/>
        <v/>
      </c>
      <c r="AF183" s="223" t="str">
        <f t="shared" si="159"/>
        <v/>
      </c>
      <c r="AG183" s="223" t="str">
        <f t="shared" si="159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60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60"/>
        <v/>
      </c>
      <c r="F184" s="226" t="str">
        <f t="shared" si="160"/>
        <v/>
      </c>
      <c r="G184" s="226" t="str">
        <f t="shared" si="160"/>
        <v/>
      </c>
      <c r="H184" s="226" t="str">
        <f t="shared" si="160"/>
        <v/>
      </c>
      <c r="I184" s="226" t="str">
        <f t="shared" si="160"/>
        <v/>
      </c>
      <c r="J184" s="226" t="str">
        <f t="shared" si="160"/>
        <v/>
      </c>
      <c r="K184" s="226" t="str">
        <f t="shared" si="160"/>
        <v/>
      </c>
      <c r="L184" s="226" t="str">
        <f t="shared" si="160"/>
        <v/>
      </c>
      <c r="M184" s="226" t="str">
        <f t="shared" si="160"/>
        <v/>
      </c>
      <c r="N184" s="226" t="str">
        <f t="shared" si="160"/>
        <v/>
      </c>
      <c r="O184" s="226" t="str">
        <f t="shared" si="160"/>
        <v/>
      </c>
      <c r="P184" s="226" t="str">
        <f t="shared" si="160"/>
        <v/>
      </c>
      <c r="Q184" s="226" t="str">
        <f t="shared" si="160"/>
        <v/>
      </c>
      <c r="R184" s="226" t="str">
        <f t="shared" si="160"/>
        <v/>
      </c>
      <c r="S184" s="226" t="str">
        <f t="shared" si="160"/>
        <v/>
      </c>
      <c r="T184" s="226" t="str">
        <f t="shared" si="160"/>
        <v/>
      </c>
      <c r="U184" s="226" t="str">
        <f t="shared" si="160"/>
        <v/>
      </c>
      <c r="V184" s="226" t="str">
        <f t="shared" si="160"/>
        <v/>
      </c>
      <c r="W184" s="226" t="str">
        <f t="shared" si="160"/>
        <v/>
      </c>
      <c r="X184" s="226" t="str">
        <f t="shared" si="160"/>
        <v/>
      </c>
      <c r="Y184" s="226" t="str">
        <f t="shared" si="160"/>
        <v/>
      </c>
      <c r="Z184" s="226" t="str">
        <f t="shared" si="160"/>
        <v/>
      </c>
      <c r="AA184" s="226" t="str">
        <f t="shared" si="160"/>
        <v/>
      </c>
      <c r="AB184" s="226" t="str">
        <f t="shared" si="160"/>
        <v/>
      </c>
      <c r="AC184" s="226" t="str">
        <f t="shared" si="160"/>
        <v/>
      </c>
      <c r="AD184" s="226" t="str">
        <f t="shared" si="160"/>
        <v/>
      </c>
      <c r="AE184" s="226" t="str">
        <f t="shared" si="160"/>
        <v/>
      </c>
      <c r="AF184" s="226" t="str">
        <f t="shared" si="160"/>
        <v/>
      </c>
      <c r="AG184" s="226" t="str">
        <f t="shared" si="160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 t="str">
        <f t="shared" ref="D185:AG185" si="161">IF(G$79="","",SUM(D$183,D$184))</f>
        <v/>
      </c>
      <c r="E185" s="229" t="str">
        <f t="shared" si="161"/>
        <v/>
      </c>
      <c r="F185" s="229" t="str">
        <f t="shared" si="161"/>
        <v/>
      </c>
      <c r="G185" s="229" t="str">
        <f t="shared" si="161"/>
        <v/>
      </c>
      <c r="H185" s="229" t="str">
        <f t="shared" si="161"/>
        <v/>
      </c>
      <c r="I185" s="229" t="str">
        <f t="shared" si="161"/>
        <v/>
      </c>
      <c r="J185" s="229" t="str">
        <f t="shared" si="161"/>
        <v/>
      </c>
      <c r="K185" s="229" t="str">
        <f t="shared" si="161"/>
        <v/>
      </c>
      <c r="L185" s="229" t="str">
        <f t="shared" si="161"/>
        <v/>
      </c>
      <c r="M185" s="229" t="str">
        <f t="shared" si="161"/>
        <v/>
      </c>
      <c r="N185" s="229" t="str">
        <f t="shared" si="161"/>
        <v/>
      </c>
      <c r="O185" s="229" t="str">
        <f t="shared" si="161"/>
        <v/>
      </c>
      <c r="P185" s="229" t="str">
        <f t="shared" si="161"/>
        <v/>
      </c>
      <c r="Q185" s="229" t="str">
        <f t="shared" si="161"/>
        <v/>
      </c>
      <c r="R185" s="229" t="str">
        <f t="shared" si="161"/>
        <v/>
      </c>
      <c r="S185" s="229" t="str">
        <f t="shared" si="161"/>
        <v/>
      </c>
      <c r="T185" s="229" t="str">
        <f t="shared" si="161"/>
        <v/>
      </c>
      <c r="U185" s="229" t="str">
        <f t="shared" si="161"/>
        <v/>
      </c>
      <c r="V185" s="229" t="str">
        <f t="shared" si="161"/>
        <v/>
      </c>
      <c r="W185" s="229" t="str">
        <f t="shared" si="161"/>
        <v/>
      </c>
      <c r="X185" s="229" t="str">
        <f t="shared" si="161"/>
        <v/>
      </c>
      <c r="Y185" s="229" t="str">
        <f t="shared" si="161"/>
        <v/>
      </c>
      <c r="Z185" s="229" t="str">
        <f t="shared" si="161"/>
        <v/>
      </c>
      <c r="AA185" s="229" t="str">
        <f t="shared" si="161"/>
        <v/>
      </c>
      <c r="AB185" s="229" t="str">
        <f t="shared" si="161"/>
        <v/>
      </c>
      <c r="AC185" s="229" t="str">
        <f t="shared" si="161"/>
        <v/>
      </c>
      <c r="AD185" s="229" t="str">
        <f t="shared" si="161"/>
        <v/>
      </c>
      <c r="AE185" s="229" t="str">
        <f t="shared" si="161"/>
        <v/>
      </c>
      <c r="AF185" s="229" t="str">
        <f t="shared" si="161"/>
        <v/>
      </c>
      <c r="AG185" s="229" t="str">
        <f t="shared" si="161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62">IF(G$79="","",G$126)</f>
        <v/>
      </c>
      <c r="E186" s="226" t="str">
        <f t="shared" si="162"/>
        <v/>
      </c>
      <c r="F186" s="226" t="str">
        <f t="shared" si="162"/>
        <v/>
      </c>
      <c r="G186" s="226" t="str">
        <f t="shared" si="162"/>
        <v/>
      </c>
      <c r="H186" s="226" t="str">
        <f t="shared" si="162"/>
        <v/>
      </c>
      <c r="I186" s="226" t="str">
        <f t="shared" si="162"/>
        <v/>
      </c>
      <c r="J186" s="226" t="str">
        <f t="shared" si="162"/>
        <v/>
      </c>
      <c r="K186" s="226" t="str">
        <f t="shared" si="162"/>
        <v/>
      </c>
      <c r="L186" s="226" t="str">
        <f t="shared" si="162"/>
        <v/>
      </c>
      <c r="M186" s="226" t="str">
        <f t="shared" si="162"/>
        <v/>
      </c>
      <c r="N186" s="226" t="str">
        <f t="shared" si="162"/>
        <v/>
      </c>
      <c r="O186" s="226" t="str">
        <f t="shared" si="162"/>
        <v/>
      </c>
      <c r="P186" s="226" t="str">
        <f t="shared" si="162"/>
        <v/>
      </c>
      <c r="Q186" s="226" t="str">
        <f t="shared" si="162"/>
        <v/>
      </c>
      <c r="R186" s="226" t="str">
        <f t="shared" si="162"/>
        <v/>
      </c>
      <c r="S186" s="226" t="str">
        <f t="shared" si="162"/>
        <v/>
      </c>
      <c r="T186" s="226" t="str">
        <f t="shared" si="162"/>
        <v/>
      </c>
      <c r="U186" s="226" t="str">
        <f t="shared" si="162"/>
        <v/>
      </c>
      <c r="V186" s="226" t="str">
        <f t="shared" si="162"/>
        <v/>
      </c>
      <c r="W186" s="226" t="str">
        <f t="shared" si="162"/>
        <v/>
      </c>
      <c r="X186" s="226" t="str">
        <f t="shared" si="162"/>
        <v/>
      </c>
      <c r="Y186" s="226" t="str">
        <f t="shared" si="162"/>
        <v/>
      </c>
      <c r="Z186" s="226" t="str">
        <f t="shared" si="162"/>
        <v/>
      </c>
      <c r="AA186" s="226" t="str">
        <f t="shared" si="162"/>
        <v/>
      </c>
      <c r="AB186" s="226" t="str">
        <f t="shared" si="162"/>
        <v/>
      </c>
      <c r="AC186" s="226" t="str">
        <f t="shared" si="162"/>
        <v/>
      </c>
      <c r="AD186" s="226" t="str">
        <f t="shared" si="162"/>
        <v/>
      </c>
      <c r="AE186" s="226" t="str">
        <f t="shared" si="162"/>
        <v/>
      </c>
      <c r="AF186" s="226" t="str">
        <f t="shared" si="162"/>
        <v/>
      </c>
      <c r="AG186" s="226" t="str">
        <f t="shared" si="162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 t="str">
        <f t="shared" ref="D187:AG187" si="163">IF(G$79="","",SUM(D$177,D$180,D$185,D$186))</f>
        <v/>
      </c>
      <c r="E187" s="252" t="str">
        <f t="shared" si="163"/>
        <v/>
      </c>
      <c r="F187" s="252" t="str">
        <f t="shared" si="163"/>
        <v/>
      </c>
      <c r="G187" s="252" t="str">
        <f t="shared" si="163"/>
        <v/>
      </c>
      <c r="H187" s="252" t="str">
        <f t="shared" si="163"/>
        <v/>
      </c>
      <c r="I187" s="252" t="str">
        <f t="shared" si="163"/>
        <v/>
      </c>
      <c r="J187" s="252" t="str">
        <f t="shared" si="163"/>
        <v/>
      </c>
      <c r="K187" s="252" t="str">
        <f t="shared" si="163"/>
        <v/>
      </c>
      <c r="L187" s="252" t="str">
        <f t="shared" si="163"/>
        <v/>
      </c>
      <c r="M187" s="252" t="str">
        <f t="shared" si="163"/>
        <v/>
      </c>
      <c r="N187" s="252" t="str">
        <f t="shared" si="163"/>
        <v/>
      </c>
      <c r="O187" s="252" t="str">
        <f t="shared" si="163"/>
        <v/>
      </c>
      <c r="P187" s="252" t="str">
        <f t="shared" si="163"/>
        <v/>
      </c>
      <c r="Q187" s="252" t="str">
        <f t="shared" si="163"/>
        <v/>
      </c>
      <c r="R187" s="252" t="str">
        <f t="shared" si="163"/>
        <v/>
      </c>
      <c r="S187" s="252" t="str">
        <f t="shared" si="163"/>
        <v/>
      </c>
      <c r="T187" s="252" t="str">
        <f t="shared" si="163"/>
        <v/>
      </c>
      <c r="U187" s="252" t="str">
        <f t="shared" si="163"/>
        <v/>
      </c>
      <c r="V187" s="252" t="str">
        <f t="shared" si="163"/>
        <v/>
      </c>
      <c r="W187" s="252" t="str">
        <f t="shared" si="163"/>
        <v/>
      </c>
      <c r="X187" s="252" t="str">
        <f t="shared" si="163"/>
        <v/>
      </c>
      <c r="Y187" s="252" t="str">
        <f t="shared" si="163"/>
        <v/>
      </c>
      <c r="Z187" s="252" t="str">
        <f t="shared" si="163"/>
        <v/>
      </c>
      <c r="AA187" s="252" t="str">
        <f t="shared" si="163"/>
        <v/>
      </c>
      <c r="AB187" s="252" t="str">
        <f t="shared" si="163"/>
        <v/>
      </c>
      <c r="AC187" s="252" t="str">
        <f t="shared" si="163"/>
        <v/>
      </c>
      <c r="AD187" s="252" t="str">
        <f t="shared" si="163"/>
        <v/>
      </c>
      <c r="AE187" s="252" t="str">
        <f t="shared" si="163"/>
        <v/>
      </c>
      <c r="AF187" s="252" t="str">
        <f t="shared" si="163"/>
        <v/>
      </c>
      <c r="AG187" s="252" t="str">
        <f t="shared" si="163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 t="str">
        <f t="shared" ref="D188:AG188" si="164">IF(G$79="","",SUM(D$175,D$178,D$183,D$186))</f>
        <v/>
      </c>
      <c r="E188" s="256" t="str">
        <f t="shared" si="164"/>
        <v/>
      </c>
      <c r="F188" s="256" t="str">
        <f t="shared" si="164"/>
        <v/>
      </c>
      <c r="G188" s="256" t="str">
        <f t="shared" si="164"/>
        <v/>
      </c>
      <c r="H188" s="256" t="str">
        <f t="shared" si="164"/>
        <v/>
      </c>
      <c r="I188" s="256" t="str">
        <f t="shared" si="164"/>
        <v/>
      </c>
      <c r="J188" s="256" t="str">
        <f t="shared" si="164"/>
        <v/>
      </c>
      <c r="K188" s="256" t="str">
        <f t="shared" si="164"/>
        <v/>
      </c>
      <c r="L188" s="256" t="str">
        <f t="shared" si="164"/>
        <v/>
      </c>
      <c r="M188" s="256" t="str">
        <f t="shared" si="164"/>
        <v/>
      </c>
      <c r="N188" s="256" t="str">
        <f t="shared" si="164"/>
        <v/>
      </c>
      <c r="O188" s="256" t="str">
        <f t="shared" si="164"/>
        <v/>
      </c>
      <c r="P188" s="256" t="str">
        <f t="shared" si="164"/>
        <v/>
      </c>
      <c r="Q188" s="256" t="str">
        <f t="shared" si="164"/>
        <v/>
      </c>
      <c r="R188" s="256" t="str">
        <f t="shared" si="164"/>
        <v/>
      </c>
      <c r="S188" s="256" t="str">
        <f t="shared" si="164"/>
        <v/>
      </c>
      <c r="T188" s="256" t="str">
        <f t="shared" si="164"/>
        <v/>
      </c>
      <c r="U188" s="256" t="str">
        <f t="shared" si="164"/>
        <v/>
      </c>
      <c r="V188" s="256" t="str">
        <f t="shared" si="164"/>
        <v/>
      </c>
      <c r="W188" s="256" t="str">
        <f t="shared" si="164"/>
        <v/>
      </c>
      <c r="X188" s="256" t="str">
        <f t="shared" si="164"/>
        <v/>
      </c>
      <c r="Y188" s="256" t="str">
        <f t="shared" si="164"/>
        <v/>
      </c>
      <c r="Z188" s="256" t="str">
        <f t="shared" si="164"/>
        <v/>
      </c>
      <c r="AA188" s="256" t="str">
        <f t="shared" si="164"/>
        <v/>
      </c>
      <c r="AB188" s="256" t="str">
        <f t="shared" si="164"/>
        <v/>
      </c>
      <c r="AC188" s="256" t="str">
        <f t="shared" si="164"/>
        <v/>
      </c>
      <c r="AD188" s="256" t="str">
        <f t="shared" si="164"/>
        <v/>
      </c>
      <c r="AE188" s="256" t="str">
        <f t="shared" si="164"/>
        <v/>
      </c>
      <c r="AF188" s="256" t="str">
        <f t="shared" si="164"/>
        <v/>
      </c>
      <c r="AG188" s="256" t="str">
        <f t="shared" si="164"/>
        <v/>
      </c>
    </row>
    <row r="189" spans="1:33" s="75" customFormat="1">
      <c r="A189" s="394" t="s">
        <v>21</v>
      </c>
      <c r="B189" s="395" t="s">
        <v>120</v>
      </c>
      <c r="C189" s="396">
        <f>SUM($C$176,$C$179,$C$184)</f>
        <v>0</v>
      </c>
      <c r="D189" s="396" t="str">
        <f t="shared" ref="D189:AG189" si="165">IF(G$79="","",SUM(D$176,D$179,D$184))</f>
        <v/>
      </c>
      <c r="E189" s="396" t="str">
        <f t="shared" si="165"/>
        <v/>
      </c>
      <c r="F189" s="396" t="str">
        <f t="shared" si="165"/>
        <v/>
      </c>
      <c r="G189" s="396" t="str">
        <f t="shared" si="165"/>
        <v/>
      </c>
      <c r="H189" s="396" t="str">
        <f t="shared" si="165"/>
        <v/>
      </c>
      <c r="I189" s="396" t="str">
        <f t="shared" si="165"/>
        <v/>
      </c>
      <c r="J189" s="396" t="str">
        <f t="shared" si="165"/>
        <v/>
      </c>
      <c r="K189" s="396" t="str">
        <f t="shared" si="165"/>
        <v/>
      </c>
      <c r="L189" s="396" t="str">
        <f t="shared" si="165"/>
        <v/>
      </c>
      <c r="M189" s="396" t="str">
        <f t="shared" si="165"/>
        <v/>
      </c>
      <c r="N189" s="396" t="str">
        <f t="shared" si="165"/>
        <v/>
      </c>
      <c r="O189" s="396" t="str">
        <f t="shared" si="165"/>
        <v/>
      </c>
      <c r="P189" s="396" t="str">
        <f t="shared" si="165"/>
        <v/>
      </c>
      <c r="Q189" s="396" t="str">
        <f t="shared" si="165"/>
        <v/>
      </c>
      <c r="R189" s="396" t="str">
        <f t="shared" si="165"/>
        <v/>
      </c>
      <c r="S189" s="396" t="str">
        <f t="shared" si="165"/>
        <v/>
      </c>
      <c r="T189" s="396" t="str">
        <f t="shared" si="165"/>
        <v/>
      </c>
      <c r="U189" s="396" t="str">
        <f t="shared" si="165"/>
        <v/>
      </c>
      <c r="V189" s="396" t="str">
        <f t="shared" si="165"/>
        <v/>
      </c>
      <c r="W189" s="396" t="str">
        <f t="shared" si="165"/>
        <v/>
      </c>
      <c r="X189" s="396" t="str">
        <f t="shared" si="165"/>
        <v/>
      </c>
      <c r="Y189" s="396" t="str">
        <f t="shared" si="165"/>
        <v/>
      </c>
      <c r="Z189" s="396" t="str">
        <f t="shared" si="165"/>
        <v/>
      </c>
      <c r="AA189" s="396" t="str">
        <f t="shared" si="165"/>
        <v/>
      </c>
      <c r="AB189" s="396" t="str">
        <f t="shared" si="165"/>
        <v/>
      </c>
      <c r="AC189" s="396" t="str">
        <f t="shared" si="165"/>
        <v/>
      </c>
      <c r="AD189" s="396" t="str">
        <f t="shared" si="165"/>
        <v/>
      </c>
      <c r="AE189" s="396" t="str">
        <f t="shared" si="165"/>
        <v/>
      </c>
      <c r="AF189" s="396" t="str">
        <f t="shared" si="165"/>
        <v/>
      </c>
      <c r="AG189" s="396" t="str">
        <f t="shared" si="165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52" t="s">
        <v>10</v>
      </c>
      <c r="B191" s="654" t="s">
        <v>205</v>
      </c>
      <c r="C191" s="656" t="s">
        <v>59</v>
      </c>
      <c r="D191" s="387" t="str">
        <f t="shared" ref="D191:AG191" si="166">IF(G$79="","",G$79)</f>
        <v/>
      </c>
      <c r="E191" s="387" t="str">
        <f t="shared" si="166"/>
        <v/>
      </c>
      <c r="F191" s="387" t="str">
        <f t="shared" si="166"/>
        <v/>
      </c>
      <c r="G191" s="387" t="str">
        <f t="shared" si="166"/>
        <v/>
      </c>
      <c r="H191" s="387" t="str">
        <f t="shared" si="166"/>
        <v/>
      </c>
      <c r="I191" s="387" t="str">
        <f t="shared" si="166"/>
        <v/>
      </c>
      <c r="J191" s="387" t="str">
        <f t="shared" si="166"/>
        <v/>
      </c>
      <c r="K191" s="387" t="str">
        <f t="shared" si="166"/>
        <v/>
      </c>
      <c r="L191" s="387" t="str">
        <f t="shared" si="166"/>
        <v/>
      </c>
      <c r="M191" s="387" t="str">
        <f t="shared" si="166"/>
        <v/>
      </c>
      <c r="N191" s="387" t="str">
        <f t="shared" si="166"/>
        <v/>
      </c>
      <c r="O191" s="387" t="str">
        <f t="shared" si="166"/>
        <v/>
      </c>
      <c r="P191" s="387" t="str">
        <f t="shared" si="166"/>
        <v/>
      </c>
      <c r="Q191" s="387" t="str">
        <f t="shared" si="166"/>
        <v/>
      </c>
      <c r="R191" s="387" t="str">
        <f t="shared" si="166"/>
        <v/>
      </c>
      <c r="S191" s="387" t="str">
        <f t="shared" si="166"/>
        <v/>
      </c>
      <c r="T191" s="387" t="str">
        <f t="shared" si="166"/>
        <v/>
      </c>
      <c r="U191" s="387" t="str">
        <f t="shared" si="166"/>
        <v/>
      </c>
      <c r="V191" s="387" t="str">
        <f t="shared" si="166"/>
        <v/>
      </c>
      <c r="W191" s="387" t="str">
        <f t="shared" si="166"/>
        <v/>
      </c>
      <c r="X191" s="387" t="str">
        <f t="shared" si="166"/>
        <v/>
      </c>
      <c r="Y191" s="387" t="str">
        <f t="shared" si="166"/>
        <v/>
      </c>
      <c r="Z191" s="387" t="str">
        <f t="shared" si="166"/>
        <v/>
      </c>
      <c r="AA191" s="387" t="str">
        <f t="shared" si="166"/>
        <v/>
      </c>
      <c r="AB191" s="387" t="str">
        <f t="shared" si="166"/>
        <v/>
      </c>
      <c r="AC191" s="387" t="str">
        <f t="shared" si="166"/>
        <v/>
      </c>
      <c r="AD191" s="387" t="str">
        <f t="shared" si="166"/>
        <v/>
      </c>
      <c r="AE191" s="387" t="str">
        <f t="shared" si="166"/>
        <v/>
      </c>
      <c r="AF191" s="387" t="str">
        <f t="shared" si="166"/>
        <v/>
      </c>
      <c r="AG191" s="387" t="str">
        <f t="shared" si="166"/>
        <v/>
      </c>
    </row>
    <row r="192" spans="1:33" s="3" customFormat="1">
      <c r="A192" s="653"/>
      <c r="B192" s="655"/>
      <c r="C192" s="657"/>
      <c r="D192" s="33" t="str">
        <f t="shared" ref="D192:AG192" si="167">IF(G$80="","",G$80)</f>
        <v/>
      </c>
      <c r="E192" s="33" t="str">
        <f t="shared" si="167"/>
        <v/>
      </c>
      <c r="F192" s="33" t="str">
        <f t="shared" si="167"/>
        <v/>
      </c>
      <c r="G192" s="33" t="str">
        <f t="shared" si="167"/>
        <v/>
      </c>
      <c r="H192" s="33" t="str">
        <f t="shared" si="167"/>
        <v/>
      </c>
      <c r="I192" s="33" t="str">
        <f t="shared" si="167"/>
        <v/>
      </c>
      <c r="J192" s="33" t="str">
        <f t="shared" si="167"/>
        <v/>
      </c>
      <c r="K192" s="33" t="str">
        <f t="shared" si="167"/>
        <v/>
      </c>
      <c r="L192" s="33" t="str">
        <f t="shared" si="167"/>
        <v/>
      </c>
      <c r="M192" s="33" t="str">
        <f t="shared" si="167"/>
        <v/>
      </c>
      <c r="N192" s="33" t="str">
        <f t="shared" si="167"/>
        <v/>
      </c>
      <c r="O192" s="33" t="str">
        <f t="shared" si="167"/>
        <v/>
      </c>
      <c r="P192" s="33" t="str">
        <f t="shared" si="167"/>
        <v/>
      </c>
      <c r="Q192" s="33" t="str">
        <f t="shared" si="167"/>
        <v/>
      </c>
      <c r="R192" s="33" t="str">
        <f t="shared" si="167"/>
        <v/>
      </c>
      <c r="S192" s="33" t="str">
        <f t="shared" si="167"/>
        <v/>
      </c>
      <c r="T192" s="33" t="str">
        <f t="shared" si="167"/>
        <v/>
      </c>
      <c r="U192" s="33" t="str">
        <f t="shared" si="167"/>
        <v/>
      </c>
      <c r="V192" s="33" t="str">
        <f t="shared" si="167"/>
        <v/>
      </c>
      <c r="W192" s="33" t="str">
        <f t="shared" si="167"/>
        <v/>
      </c>
      <c r="X192" s="33" t="str">
        <f t="shared" si="167"/>
        <v/>
      </c>
      <c r="Y192" s="33" t="str">
        <f t="shared" si="167"/>
        <v/>
      </c>
      <c r="Z192" s="33" t="str">
        <f t="shared" si="167"/>
        <v/>
      </c>
      <c r="AA192" s="33" t="str">
        <f t="shared" si="167"/>
        <v/>
      </c>
      <c r="AB192" s="33" t="str">
        <f t="shared" si="167"/>
        <v/>
      </c>
      <c r="AC192" s="33" t="str">
        <f t="shared" si="167"/>
        <v/>
      </c>
      <c r="AD192" s="33" t="str">
        <f t="shared" si="167"/>
        <v/>
      </c>
      <c r="AE192" s="33" t="str">
        <f t="shared" si="167"/>
        <v/>
      </c>
      <c r="AF192" s="33" t="str">
        <f t="shared" si="167"/>
        <v/>
      </c>
      <c r="AG192" s="33" t="str">
        <f t="shared" si="167"/>
        <v/>
      </c>
    </row>
    <row r="193" spans="1:33" s="70" customFormat="1">
      <c r="A193" s="81">
        <v>1</v>
      </c>
      <c r="B193" s="10" t="s">
        <v>581</v>
      </c>
      <c r="C193" s="257">
        <f>SUM(D193:AG193)</f>
        <v>0</v>
      </c>
      <c r="D193" s="84" t="str">
        <f>IF(Dane!D142="","",Dane!D142)</f>
        <v/>
      </c>
      <c r="E193" s="391" t="str">
        <f>IF(Dane!E142="","",Dane!E142)</f>
        <v/>
      </c>
      <c r="F193" s="391" t="str">
        <f>IF(Dane!F142="","",Dane!F142)</f>
        <v/>
      </c>
      <c r="G193" s="391" t="str">
        <f>IF(Dane!G142="","",Dane!G142)</f>
        <v/>
      </c>
      <c r="H193" s="391" t="str">
        <f>IF(Dane!H142="","",Dane!H142)</f>
        <v/>
      </c>
      <c r="I193" s="391" t="str">
        <f>IF(Dane!I142="","",Dane!I142)</f>
        <v/>
      </c>
      <c r="J193" s="391" t="str">
        <f>IF(Dane!J142="","",Dane!J142)</f>
        <v/>
      </c>
      <c r="K193" s="391" t="str">
        <f>IF(Dane!K142="","",Dane!K142)</f>
        <v/>
      </c>
      <c r="L193" s="391" t="str">
        <f>IF(Dane!L142="","",Dane!L142)</f>
        <v/>
      </c>
      <c r="M193" s="391" t="str">
        <f>IF(Dane!M142="","",Dane!M142)</f>
        <v/>
      </c>
      <c r="N193" s="391" t="str">
        <f>IF(Dane!N142="","",Dane!N142)</f>
        <v/>
      </c>
      <c r="O193" s="391" t="str">
        <f>IF(Dane!O142="","",Dane!O142)</f>
        <v/>
      </c>
      <c r="P193" s="391" t="str">
        <f>IF(Dane!P142="","",Dane!P142)</f>
        <v/>
      </c>
      <c r="Q193" s="391" t="str">
        <f>IF(Dane!Q142="","",Dane!Q142)</f>
        <v/>
      </c>
      <c r="R193" s="391" t="str">
        <f>IF(Dane!R142="","",Dane!R142)</f>
        <v/>
      </c>
      <c r="S193" s="391" t="str">
        <f>IF(Dane!S142="","",Dane!S142)</f>
        <v/>
      </c>
      <c r="T193" s="391" t="str">
        <f>IF(Dane!T142="","",Dane!T142)</f>
        <v/>
      </c>
      <c r="U193" s="391" t="str">
        <f>IF(Dane!U142="","",Dane!U142)</f>
        <v/>
      </c>
      <c r="V193" s="391" t="str">
        <f>IF(Dane!V142="","",Dane!V142)</f>
        <v/>
      </c>
      <c r="W193" s="391" t="str">
        <f>IF(Dane!W142="","",Dane!W142)</f>
        <v/>
      </c>
      <c r="X193" s="391" t="str">
        <f>IF(Dane!X142="","",Dane!X142)</f>
        <v/>
      </c>
      <c r="Y193" s="391" t="str">
        <f>IF(Dane!Y142="","",Dane!Y142)</f>
        <v/>
      </c>
      <c r="Z193" s="391" t="str">
        <f>IF(Dane!Z142="","",Dane!Z142)</f>
        <v/>
      </c>
      <c r="AA193" s="391" t="str">
        <f>IF(Dane!AA142="","",Dane!AA142)</f>
        <v/>
      </c>
      <c r="AB193" s="391" t="str">
        <f>IF(Dane!AB142="","",Dane!AB142)</f>
        <v/>
      </c>
      <c r="AC193" s="391" t="str">
        <f>IF(Dane!AC142="","",Dane!AC142)</f>
        <v/>
      </c>
      <c r="AD193" s="391" t="str">
        <f>IF(Dane!AD142="","",Dane!AD142)</f>
        <v/>
      </c>
      <c r="AE193" s="391" t="str">
        <f>IF(Dane!AE142="","",Dane!AE142)</f>
        <v/>
      </c>
      <c r="AF193" s="391" t="str">
        <f>IF(Dane!AF142="","",Dane!AF142)</f>
        <v/>
      </c>
      <c r="AG193" s="391" t="str">
        <f>IF(Dane!AG142="","",Dane!AG142)</f>
        <v/>
      </c>
    </row>
    <row r="194" spans="1:33" s="70" customFormat="1">
      <c r="A194" s="85">
        <v>2</v>
      </c>
      <c r="B194" s="24" t="s">
        <v>582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583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8" customFormat="1" ht="19.5" customHeight="1">
      <c r="A197" s="397" t="s">
        <v>22</v>
      </c>
      <c r="B197" s="398" t="s">
        <v>97</v>
      </c>
    </row>
    <row r="198" spans="1:33" s="8" customFormat="1">
      <c r="A198" s="652" t="s">
        <v>10</v>
      </c>
      <c r="B198" s="654" t="s">
        <v>206</v>
      </c>
      <c r="C198" s="656" t="s">
        <v>0</v>
      </c>
      <c r="D198" s="387" t="str">
        <f t="shared" ref="D198:AG198" si="168">IF(G$79="","",G$79)</f>
        <v/>
      </c>
      <c r="E198" s="387" t="str">
        <f t="shared" si="168"/>
        <v/>
      </c>
      <c r="F198" s="387" t="str">
        <f t="shared" si="168"/>
        <v/>
      </c>
      <c r="G198" s="387" t="str">
        <f t="shared" si="168"/>
        <v/>
      </c>
      <c r="H198" s="387" t="str">
        <f t="shared" si="168"/>
        <v/>
      </c>
      <c r="I198" s="387" t="str">
        <f t="shared" si="168"/>
        <v/>
      </c>
      <c r="J198" s="387" t="str">
        <f t="shared" si="168"/>
        <v/>
      </c>
      <c r="K198" s="387" t="str">
        <f t="shared" si="168"/>
        <v/>
      </c>
      <c r="L198" s="387" t="str">
        <f t="shared" si="168"/>
        <v/>
      </c>
      <c r="M198" s="387" t="str">
        <f t="shared" si="168"/>
        <v/>
      </c>
      <c r="N198" s="387" t="str">
        <f t="shared" si="168"/>
        <v/>
      </c>
      <c r="O198" s="387" t="str">
        <f t="shared" si="168"/>
        <v/>
      </c>
      <c r="P198" s="387" t="str">
        <f t="shared" si="168"/>
        <v/>
      </c>
      <c r="Q198" s="387" t="str">
        <f t="shared" si="168"/>
        <v/>
      </c>
      <c r="R198" s="387" t="str">
        <f t="shared" si="168"/>
        <v/>
      </c>
      <c r="S198" s="387" t="str">
        <f t="shared" si="168"/>
        <v/>
      </c>
      <c r="T198" s="387" t="str">
        <f t="shared" si="168"/>
        <v/>
      </c>
      <c r="U198" s="387" t="str">
        <f t="shared" si="168"/>
        <v/>
      </c>
      <c r="V198" s="387" t="str">
        <f t="shared" si="168"/>
        <v/>
      </c>
      <c r="W198" s="387" t="str">
        <f t="shared" si="168"/>
        <v/>
      </c>
      <c r="X198" s="387" t="str">
        <f t="shared" si="168"/>
        <v/>
      </c>
      <c r="Y198" s="387" t="str">
        <f t="shared" si="168"/>
        <v/>
      </c>
      <c r="Z198" s="387" t="str">
        <f t="shared" si="168"/>
        <v/>
      </c>
      <c r="AA198" s="387" t="str">
        <f t="shared" si="168"/>
        <v/>
      </c>
      <c r="AB198" s="387" t="str">
        <f t="shared" si="168"/>
        <v/>
      </c>
      <c r="AC198" s="387" t="str">
        <f t="shared" si="168"/>
        <v/>
      </c>
      <c r="AD198" s="387" t="str">
        <f t="shared" si="168"/>
        <v/>
      </c>
      <c r="AE198" s="387" t="str">
        <f t="shared" si="168"/>
        <v/>
      </c>
      <c r="AF198" s="387" t="str">
        <f t="shared" si="168"/>
        <v/>
      </c>
      <c r="AG198" s="387" t="str">
        <f t="shared" si="168"/>
        <v/>
      </c>
    </row>
    <row r="199" spans="1:33" s="8" customFormat="1">
      <c r="A199" s="653"/>
      <c r="B199" s="655"/>
      <c r="C199" s="657"/>
      <c r="D199" s="33" t="str">
        <f t="shared" ref="D199:AG199" si="169">IF(G$80="","",G$80)</f>
        <v/>
      </c>
      <c r="E199" s="33" t="str">
        <f t="shared" si="169"/>
        <v/>
      </c>
      <c r="F199" s="33" t="str">
        <f t="shared" si="169"/>
        <v/>
      </c>
      <c r="G199" s="33" t="str">
        <f t="shared" si="169"/>
        <v/>
      </c>
      <c r="H199" s="33" t="str">
        <f t="shared" si="169"/>
        <v/>
      </c>
      <c r="I199" s="33" t="str">
        <f t="shared" si="169"/>
        <v/>
      </c>
      <c r="J199" s="33" t="str">
        <f t="shared" si="169"/>
        <v/>
      </c>
      <c r="K199" s="33" t="str">
        <f t="shared" si="169"/>
        <v/>
      </c>
      <c r="L199" s="33" t="str">
        <f t="shared" si="169"/>
        <v/>
      </c>
      <c r="M199" s="33" t="str">
        <f t="shared" si="169"/>
        <v/>
      </c>
      <c r="N199" s="33" t="str">
        <f t="shared" si="169"/>
        <v/>
      </c>
      <c r="O199" s="33" t="str">
        <f t="shared" si="169"/>
        <v/>
      </c>
      <c r="P199" s="33" t="str">
        <f t="shared" si="169"/>
        <v/>
      </c>
      <c r="Q199" s="33" t="str">
        <f t="shared" si="169"/>
        <v/>
      </c>
      <c r="R199" s="33" t="str">
        <f t="shared" si="169"/>
        <v/>
      </c>
      <c r="S199" s="33" t="str">
        <f t="shared" si="169"/>
        <v/>
      </c>
      <c r="T199" s="33" t="str">
        <f t="shared" si="169"/>
        <v/>
      </c>
      <c r="U199" s="33" t="str">
        <f t="shared" si="169"/>
        <v/>
      </c>
      <c r="V199" s="33" t="str">
        <f t="shared" si="169"/>
        <v/>
      </c>
      <c r="W199" s="33" t="str">
        <f t="shared" si="169"/>
        <v/>
      </c>
      <c r="X199" s="33" t="str">
        <f t="shared" si="169"/>
        <v/>
      </c>
      <c r="Y199" s="33" t="str">
        <f t="shared" si="169"/>
        <v/>
      </c>
      <c r="Z199" s="33" t="str">
        <f t="shared" si="169"/>
        <v/>
      </c>
      <c r="AA199" s="33" t="str">
        <f t="shared" si="169"/>
        <v/>
      </c>
      <c r="AB199" s="33" t="str">
        <f t="shared" si="169"/>
        <v/>
      </c>
      <c r="AC199" s="33" t="str">
        <f t="shared" si="169"/>
        <v/>
      </c>
      <c r="AD199" s="33" t="str">
        <f t="shared" si="169"/>
        <v/>
      </c>
      <c r="AE199" s="33" t="str">
        <f t="shared" si="169"/>
        <v/>
      </c>
      <c r="AF199" s="33" t="str">
        <f t="shared" si="169"/>
        <v/>
      </c>
      <c r="AG199" s="33" t="str">
        <f t="shared" si="169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9" t="str">
        <f>IF(Dane!D157="","",Dane!D157)</f>
        <v/>
      </c>
      <c r="E208" s="529" t="str">
        <f>IF(Dane!E157="","",Dane!E157)</f>
        <v/>
      </c>
      <c r="F208" s="529" t="str">
        <f>IF(Dane!F157="","",Dane!F157)</f>
        <v/>
      </c>
      <c r="G208" s="529" t="str">
        <f>IF(Dane!G157="","",Dane!G157)</f>
        <v/>
      </c>
      <c r="H208" s="529" t="str">
        <f>IF(Dane!H157="","",Dane!H157)</f>
        <v/>
      </c>
      <c r="I208" s="529" t="str">
        <f>IF(Dane!I157="","",Dane!I157)</f>
        <v/>
      </c>
      <c r="J208" s="529" t="str">
        <f>IF(Dane!J157="","",Dane!J157)</f>
        <v/>
      </c>
      <c r="K208" s="529" t="str">
        <f>IF(Dane!K157="","",Dane!K157)</f>
        <v/>
      </c>
      <c r="L208" s="529" t="str">
        <f>IF(Dane!L157="","",Dane!L157)</f>
        <v/>
      </c>
      <c r="M208" s="529" t="str">
        <f>IF(Dane!M157="","",Dane!M157)</f>
        <v/>
      </c>
      <c r="N208" s="529" t="str">
        <f>IF(Dane!N157="","",Dane!N157)</f>
        <v/>
      </c>
      <c r="O208" s="529" t="str">
        <f>IF(Dane!O157="","",Dane!O157)</f>
        <v/>
      </c>
      <c r="P208" s="529" t="str">
        <f>IF(Dane!P157="","",Dane!P157)</f>
        <v/>
      </c>
      <c r="Q208" s="529" t="str">
        <f>IF(Dane!Q157="","",Dane!Q157)</f>
        <v/>
      </c>
      <c r="R208" s="529" t="str">
        <f>IF(Dane!R157="","",Dane!R157)</f>
        <v/>
      </c>
      <c r="S208" s="529" t="str">
        <f>IF(Dane!S157="","",Dane!S157)</f>
        <v/>
      </c>
      <c r="T208" s="529" t="str">
        <f>IF(Dane!T157="","",Dane!T157)</f>
        <v/>
      </c>
      <c r="U208" s="529" t="str">
        <f>IF(Dane!U157="","",Dane!U157)</f>
        <v/>
      </c>
      <c r="V208" s="529" t="str">
        <f>IF(Dane!V157="","",Dane!V157)</f>
        <v/>
      </c>
      <c r="W208" s="529" t="str">
        <f>IF(Dane!W157="","",Dane!W157)</f>
        <v/>
      </c>
      <c r="X208" s="529" t="str">
        <f>IF(Dane!X157="","",Dane!X157)</f>
        <v/>
      </c>
      <c r="Y208" s="529" t="str">
        <f>IF(Dane!Y157="","",Dane!Y157)</f>
        <v/>
      </c>
      <c r="Z208" s="529" t="str">
        <f>IF(Dane!Z157="","",Dane!Z157)</f>
        <v/>
      </c>
      <c r="AA208" s="529" t="str">
        <f>IF(Dane!AA157="","",Dane!AA157)</f>
        <v/>
      </c>
      <c r="AB208" s="529" t="str">
        <f>IF(Dane!AB157="","",Dane!AB157)</f>
        <v/>
      </c>
      <c r="AC208" s="529" t="str">
        <f>IF(Dane!AC157="","",Dane!AC157)</f>
        <v/>
      </c>
      <c r="AD208" s="529" t="str">
        <f>IF(Dane!AD157="","",Dane!AD157)</f>
        <v/>
      </c>
      <c r="AE208" s="529" t="str">
        <f>IF(Dane!AE157="","",Dane!AE157)</f>
        <v/>
      </c>
      <c r="AF208" s="529" t="str">
        <f>IF(Dane!AF157="","",Dane!AF157)</f>
        <v/>
      </c>
      <c r="AG208" s="529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70">IF(G$79="","",IF($D$17="Tak",SUM(D$208),IF($D$17="Nie",0,IF($D$17="Częściowo",SUM(D$208)*SUM($D$18),""))))</f>
        <v/>
      </c>
      <c r="E209" s="74" t="str">
        <f t="shared" si="170"/>
        <v/>
      </c>
      <c r="F209" s="74" t="str">
        <f t="shared" si="170"/>
        <v/>
      </c>
      <c r="G209" s="74" t="str">
        <f t="shared" si="170"/>
        <v/>
      </c>
      <c r="H209" s="74" t="str">
        <f t="shared" si="170"/>
        <v/>
      </c>
      <c r="I209" s="74" t="str">
        <f t="shared" si="170"/>
        <v/>
      </c>
      <c r="J209" s="74" t="str">
        <f t="shared" si="170"/>
        <v/>
      </c>
      <c r="K209" s="74" t="str">
        <f t="shared" si="170"/>
        <v/>
      </c>
      <c r="L209" s="74" t="str">
        <f t="shared" si="170"/>
        <v/>
      </c>
      <c r="M209" s="74" t="str">
        <f t="shared" si="170"/>
        <v/>
      </c>
      <c r="N209" s="74" t="str">
        <f t="shared" si="170"/>
        <v/>
      </c>
      <c r="O209" s="74" t="str">
        <f t="shared" si="170"/>
        <v/>
      </c>
      <c r="P209" s="74" t="str">
        <f t="shared" si="170"/>
        <v/>
      </c>
      <c r="Q209" s="74" t="str">
        <f t="shared" si="170"/>
        <v/>
      </c>
      <c r="R209" s="74" t="str">
        <f t="shared" si="170"/>
        <v/>
      </c>
      <c r="S209" s="74" t="str">
        <f t="shared" si="170"/>
        <v/>
      </c>
      <c r="T209" s="74" t="str">
        <f t="shared" si="170"/>
        <v/>
      </c>
      <c r="U209" s="74" t="str">
        <f t="shared" si="170"/>
        <v/>
      </c>
      <c r="V209" s="74" t="str">
        <f t="shared" si="170"/>
        <v/>
      </c>
      <c r="W209" s="74" t="str">
        <f t="shared" si="170"/>
        <v/>
      </c>
      <c r="X209" s="74" t="str">
        <f t="shared" si="170"/>
        <v/>
      </c>
      <c r="Y209" s="74" t="str">
        <f t="shared" si="170"/>
        <v/>
      </c>
      <c r="Z209" s="74" t="str">
        <f t="shared" si="170"/>
        <v/>
      </c>
      <c r="AA209" s="74" t="str">
        <f t="shared" si="170"/>
        <v/>
      </c>
      <c r="AB209" s="74" t="str">
        <f t="shared" si="170"/>
        <v/>
      </c>
      <c r="AC209" s="74" t="str">
        <f t="shared" si="170"/>
        <v/>
      </c>
      <c r="AD209" s="74" t="str">
        <f t="shared" si="170"/>
        <v/>
      </c>
      <c r="AE209" s="74" t="str">
        <f t="shared" si="170"/>
        <v/>
      </c>
      <c r="AF209" s="74" t="str">
        <f t="shared" si="170"/>
        <v/>
      </c>
      <c r="AG209" s="74" t="str">
        <f t="shared" si="170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 t="str">
        <f t="shared" ref="D210:AG210" si="171">IF(G$79="","",SUM(D$204,D$205)*(1+D$50))</f>
        <v/>
      </c>
      <c r="E210" s="132" t="str">
        <f t="shared" si="171"/>
        <v/>
      </c>
      <c r="F210" s="132" t="str">
        <f t="shared" si="171"/>
        <v/>
      </c>
      <c r="G210" s="132" t="str">
        <f t="shared" si="171"/>
        <v/>
      </c>
      <c r="H210" s="132" t="str">
        <f t="shared" si="171"/>
        <v/>
      </c>
      <c r="I210" s="132" t="str">
        <f t="shared" si="171"/>
        <v/>
      </c>
      <c r="J210" s="132" t="str">
        <f t="shared" si="171"/>
        <v/>
      </c>
      <c r="K210" s="132" t="str">
        <f t="shared" si="171"/>
        <v/>
      </c>
      <c r="L210" s="132" t="str">
        <f t="shared" si="171"/>
        <v/>
      </c>
      <c r="M210" s="132" t="str">
        <f t="shared" si="171"/>
        <v/>
      </c>
      <c r="N210" s="132" t="str">
        <f t="shared" si="171"/>
        <v/>
      </c>
      <c r="O210" s="132" t="str">
        <f t="shared" si="171"/>
        <v/>
      </c>
      <c r="P210" s="132" t="str">
        <f t="shared" si="171"/>
        <v/>
      </c>
      <c r="Q210" s="132" t="str">
        <f t="shared" si="171"/>
        <v/>
      </c>
      <c r="R210" s="132" t="str">
        <f t="shared" si="171"/>
        <v/>
      </c>
      <c r="S210" s="132" t="str">
        <f t="shared" si="171"/>
        <v/>
      </c>
      <c r="T210" s="132" t="str">
        <f t="shared" si="171"/>
        <v/>
      </c>
      <c r="U210" s="132" t="str">
        <f t="shared" si="171"/>
        <v/>
      </c>
      <c r="V210" s="132" t="str">
        <f t="shared" si="171"/>
        <v/>
      </c>
      <c r="W210" s="132" t="str">
        <f t="shared" si="171"/>
        <v/>
      </c>
      <c r="X210" s="132" t="str">
        <f t="shared" si="171"/>
        <v/>
      </c>
      <c r="Y210" s="132" t="str">
        <f t="shared" si="171"/>
        <v/>
      </c>
      <c r="Z210" s="132" t="str">
        <f t="shared" si="171"/>
        <v/>
      </c>
      <c r="AA210" s="132" t="str">
        <f t="shared" si="171"/>
        <v/>
      </c>
      <c r="AB210" s="132" t="str">
        <f t="shared" si="171"/>
        <v/>
      </c>
      <c r="AC210" s="132" t="str">
        <f t="shared" si="171"/>
        <v/>
      </c>
      <c r="AD210" s="132" t="str">
        <f t="shared" si="171"/>
        <v/>
      </c>
      <c r="AE210" s="132" t="str">
        <f t="shared" si="171"/>
        <v/>
      </c>
      <c r="AF210" s="132" t="str">
        <f t="shared" si="171"/>
        <v/>
      </c>
      <c r="AG210" s="132" t="str">
        <f t="shared" si="171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 t="str">
        <f t="shared" ref="D211:AG211" si="172">IF(G$79="","",SUM(D$200:D$203,D$206:D$207,D$210)*(1+SUM($C$540)))</f>
        <v/>
      </c>
      <c r="E211" s="266" t="str">
        <f t="shared" si="172"/>
        <v/>
      </c>
      <c r="F211" s="266" t="str">
        <f t="shared" si="172"/>
        <v/>
      </c>
      <c r="G211" s="266" t="str">
        <f t="shared" si="172"/>
        <v/>
      </c>
      <c r="H211" s="266" t="str">
        <f t="shared" si="172"/>
        <v/>
      </c>
      <c r="I211" s="266" t="str">
        <f t="shared" si="172"/>
        <v/>
      </c>
      <c r="J211" s="266" t="str">
        <f t="shared" si="172"/>
        <v/>
      </c>
      <c r="K211" s="266" t="str">
        <f t="shared" si="172"/>
        <v/>
      </c>
      <c r="L211" s="266" t="str">
        <f t="shared" si="172"/>
        <v/>
      </c>
      <c r="M211" s="266" t="str">
        <f t="shared" si="172"/>
        <v/>
      </c>
      <c r="N211" s="266" t="str">
        <f t="shared" si="172"/>
        <v/>
      </c>
      <c r="O211" s="266" t="str">
        <f t="shared" si="172"/>
        <v/>
      </c>
      <c r="P211" s="266" t="str">
        <f t="shared" si="172"/>
        <v/>
      </c>
      <c r="Q211" s="266" t="str">
        <f t="shared" si="172"/>
        <v/>
      </c>
      <c r="R211" s="266" t="str">
        <f t="shared" si="172"/>
        <v/>
      </c>
      <c r="S211" s="266" t="str">
        <f t="shared" si="172"/>
        <v/>
      </c>
      <c r="T211" s="266" t="str">
        <f t="shared" si="172"/>
        <v/>
      </c>
      <c r="U211" s="266" t="str">
        <f t="shared" si="172"/>
        <v/>
      </c>
      <c r="V211" s="266" t="str">
        <f t="shared" si="172"/>
        <v/>
      </c>
      <c r="W211" s="266" t="str">
        <f t="shared" si="172"/>
        <v/>
      </c>
      <c r="X211" s="266" t="str">
        <f t="shared" si="172"/>
        <v/>
      </c>
      <c r="Y211" s="266" t="str">
        <f t="shared" si="172"/>
        <v/>
      </c>
      <c r="Z211" s="266" t="str">
        <f t="shared" si="172"/>
        <v/>
      </c>
      <c r="AA211" s="266" t="str">
        <f t="shared" si="172"/>
        <v/>
      </c>
      <c r="AB211" s="266" t="str">
        <f t="shared" si="172"/>
        <v/>
      </c>
      <c r="AC211" s="266" t="str">
        <f t="shared" si="172"/>
        <v/>
      </c>
      <c r="AD211" s="266" t="str">
        <f t="shared" si="172"/>
        <v/>
      </c>
      <c r="AE211" s="266" t="str">
        <f t="shared" si="172"/>
        <v/>
      </c>
      <c r="AF211" s="266" t="str">
        <f t="shared" si="172"/>
        <v/>
      </c>
      <c r="AG211" s="266" t="str">
        <f t="shared" si="172"/>
        <v/>
      </c>
    </row>
    <row r="212" spans="1:33" s="269" customFormat="1">
      <c r="A212" s="399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400" t="str">
        <f t="shared" ref="D212:AG212" si="173">IF(G$79="","",SUM(D$211,D$209)*(1+SUM($C$540)))</f>
        <v/>
      </c>
      <c r="E212" s="400" t="str">
        <f t="shared" si="173"/>
        <v/>
      </c>
      <c r="F212" s="400" t="str">
        <f t="shared" si="173"/>
        <v/>
      </c>
      <c r="G212" s="400" t="str">
        <f t="shared" si="173"/>
        <v/>
      </c>
      <c r="H212" s="400" t="str">
        <f t="shared" si="173"/>
        <v/>
      </c>
      <c r="I212" s="400" t="str">
        <f t="shared" si="173"/>
        <v/>
      </c>
      <c r="J212" s="400" t="str">
        <f t="shared" si="173"/>
        <v/>
      </c>
      <c r="K212" s="400" t="str">
        <f t="shared" si="173"/>
        <v/>
      </c>
      <c r="L212" s="400" t="str">
        <f t="shared" si="173"/>
        <v/>
      </c>
      <c r="M212" s="400" t="str">
        <f t="shared" si="173"/>
        <v/>
      </c>
      <c r="N212" s="400" t="str">
        <f t="shared" si="173"/>
        <v/>
      </c>
      <c r="O212" s="400" t="str">
        <f t="shared" si="173"/>
        <v/>
      </c>
      <c r="P212" s="400" t="str">
        <f t="shared" si="173"/>
        <v/>
      </c>
      <c r="Q212" s="400" t="str">
        <f t="shared" si="173"/>
        <v/>
      </c>
      <c r="R212" s="400" t="str">
        <f t="shared" si="173"/>
        <v/>
      </c>
      <c r="S212" s="400" t="str">
        <f t="shared" si="173"/>
        <v/>
      </c>
      <c r="T212" s="400" t="str">
        <f t="shared" si="173"/>
        <v/>
      </c>
      <c r="U212" s="400" t="str">
        <f t="shared" si="173"/>
        <v/>
      </c>
      <c r="V212" s="400" t="str">
        <f t="shared" si="173"/>
        <v/>
      </c>
      <c r="W212" s="400" t="str">
        <f t="shared" si="173"/>
        <v/>
      </c>
      <c r="X212" s="400" t="str">
        <f t="shared" si="173"/>
        <v/>
      </c>
      <c r="Y212" s="400" t="str">
        <f t="shared" si="173"/>
        <v/>
      </c>
      <c r="Z212" s="400" t="str">
        <f t="shared" si="173"/>
        <v/>
      </c>
      <c r="AA212" s="400" t="str">
        <f t="shared" si="173"/>
        <v/>
      </c>
      <c r="AB212" s="400" t="str">
        <f t="shared" si="173"/>
        <v/>
      </c>
      <c r="AC212" s="400" t="str">
        <f t="shared" si="173"/>
        <v/>
      </c>
      <c r="AD212" s="400" t="str">
        <f t="shared" si="173"/>
        <v/>
      </c>
      <c r="AE212" s="400" t="str">
        <f t="shared" si="173"/>
        <v/>
      </c>
      <c r="AF212" s="400" t="str">
        <f t="shared" si="173"/>
        <v/>
      </c>
      <c r="AG212" s="400" t="str">
        <f t="shared" si="173"/>
        <v/>
      </c>
    </row>
    <row r="213" spans="1:33" s="398" customFormat="1" ht="19.5" customHeight="1">
      <c r="A213" s="397"/>
      <c r="B213" s="398" t="s">
        <v>136</v>
      </c>
    </row>
    <row r="214" spans="1:33" s="8" customFormat="1">
      <c r="A214" s="652" t="s">
        <v>10</v>
      </c>
      <c r="B214" s="654" t="s">
        <v>207</v>
      </c>
      <c r="C214" s="656" t="s">
        <v>0</v>
      </c>
      <c r="D214" s="387" t="str">
        <f t="shared" ref="D214:AG214" si="174">IF(G$79="","",G$79)</f>
        <v/>
      </c>
      <c r="E214" s="387" t="str">
        <f t="shared" si="174"/>
        <v/>
      </c>
      <c r="F214" s="387" t="str">
        <f t="shared" si="174"/>
        <v/>
      </c>
      <c r="G214" s="387" t="str">
        <f t="shared" si="174"/>
        <v/>
      </c>
      <c r="H214" s="387" t="str">
        <f t="shared" si="174"/>
        <v/>
      </c>
      <c r="I214" s="387" t="str">
        <f t="shared" si="174"/>
        <v/>
      </c>
      <c r="J214" s="387" t="str">
        <f t="shared" si="174"/>
        <v/>
      </c>
      <c r="K214" s="387" t="str">
        <f t="shared" si="174"/>
        <v/>
      </c>
      <c r="L214" s="387" t="str">
        <f t="shared" si="174"/>
        <v/>
      </c>
      <c r="M214" s="387" t="str">
        <f t="shared" si="174"/>
        <v/>
      </c>
      <c r="N214" s="387" t="str">
        <f t="shared" si="174"/>
        <v/>
      </c>
      <c r="O214" s="387" t="str">
        <f t="shared" si="174"/>
        <v/>
      </c>
      <c r="P214" s="387" t="str">
        <f t="shared" si="174"/>
        <v/>
      </c>
      <c r="Q214" s="387" t="str">
        <f t="shared" si="174"/>
        <v/>
      </c>
      <c r="R214" s="387" t="str">
        <f t="shared" si="174"/>
        <v/>
      </c>
      <c r="S214" s="387" t="str">
        <f t="shared" si="174"/>
        <v/>
      </c>
      <c r="T214" s="387" t="str">
        <f t="shared" si="174"/>
        <v/>
      </c>
      <c r="U214" s="387" t="str">
        <f t="shared" si="174"/>
        <v/>
      </c>
      <c r="V214" s="387" t="str">
        <f t="shared" si="174"/>
        <v/>
      </c>
      <c r="W214" s="387" t="str">
        <f t="shared" si="174"/>
        <v/>
      </c>
      <c r="X214" s="387" t="str">
        <f t="shared" si="174"/>
        <v/>
      </c>
      <c r="Y214" s="387" t="str">
        <f t="shared" si="174"/>
        <v/>
      </c>
      <c r="Z214" s="387" t="str">
        <f t="shared" si="174"/>
        <v/>
      </c>
      <c r="AA214" s="387" t="str">
        <f t="shared" si="174"/>
        <v/>
      </c>
      <c r="AB214" s="387" t="str">
        <f t="shared" si="174"/>
        <v/>
      </c>
      <c r="AC214" s="387" t="str">
        <f t="shared" si="174"/>
        <v/>
      </c>
      <c r="AD214" s="387" t="str">
        <f t="shared" si="174"/>
        <v/>
      </c>
      <c r="AE214" s="387" t="str">
        <f t="shared" si="174"/>
        <v/>
      </c>
      <c r="AF214" s="387" t="str">
        <f t="shared" si="174"/>
        <v/>
      </c>
      <c r="AG214" s="387" t="str">
        <f t="shared" si="174"/>
        <v/>
      </c>
    </row>
    <row r="215" spans="1:33" s="8" customFormat="1">
      <c r="A215" s="653"/>
      <c r="B215" s="655"/>
      <c r="C215" s="657"/>
      <c r="D215" s="33" t="str">
        <f t="shared" ref="D215:AG215" si="175">IF(G$80="","",G$80)</f>
        <v/>
      </c>
      <c r="E215" s="33" t="str">
        <f t="shared" si="175"/>
        <v/>
      </c>
      <c r="F215" s="33" t="str">
        <f t="shared" si="175"/>
        <v/>
      </c>
      <c r="G215" s="33" t="str">
        <f t="shared" si="175"/>
        <v/>
      </c>
      <c r="H215" s="33" t="str">
        <f t="shared" si="175"/>
        <v/>
      </c>
      <c r="I215" s="33" t="str">
        <f t="shared" si="175"/>
        <v/>
      </c>
      <c r="J215" s="33" t="str">
        <f t="shared" si="175"/>
        <v/>
      </c>
      <c r="K215" s="33" t="str">
        <f t="shared" si="175"/>
        <v/>
      </c>
      <c r="L215" s="33" t="str">
        <f t="shared" si="175"/>
        <v/>
      </c>
      <c r="M215" s="33" t="str">
        <f t="shared" si="175"/>
        <v/>
      </c>
      <c r="N215" s="33" t="str">
        <f t="shared" si="175"/>
        <v/>
      </c>
      <c r="O215" s="33" t="str">
        <f t="shared" si="175"/>
        <v/>
      </c>
      <c r="P215" s="33" t="str">
        <f t="shared" si="175"/>
        <v/>
      </c>
      <c r="Q215" s="33" t="str">
        <f t="shared" si="175"/>
        <v/>
      </c>
      <c r="R215" s="33" t="str">
        <f t="shared" si="175"/>
        <v/>
      </c>
      <c r="S215" s="33" t="str">
        <f t="shared" si="175"/>
        <v/>
      </c>
      <c r="T215" s="33" t="str">
        <f t="shared" si="175"/>
        <v/>
      </c>
      <c r="U215" s="33" t="str">
        <f t="shared" si="175"/>
        <v/>
      </c>
      <c r="V215" s="33" t="str">
        <f t="shared" si="175"/>
        <v/>
      </c>
      <c r="W215" s="33" t="str">
        <f t="shared" si="175"/>
        <v/>
      </c>
      <c r="X215" s="33" t="str">
        <f t="shared" si="175"/>
        <v/>
      </c>
      <c r="Y215" s="33" t="str">
        <f t="shared" si="175"/>
        <v/>
      </c>
      <c r="Z215" s="33" t="str">
        <f t="shared" si="175"/>
        <v/>
      </c>
      <c r="AA215" s="33" t="str">
        <f t="shared" si="175"/>
        <v/>
      </c>
      <c r="AB215" s="33" t="str">
        <f t="shared" si="175"/>
        <v/>
      </c>
      <c r="AC215" s="33" t="str">
        <f t="shared" si="175"/>
        <v/>
      </c>
      <c r="AD215" s="33" t="str">
        <f t="shared" si="175"/>
        <v/>
      </c>
      <c r="AE215" s="33" t="str">
        <f t="shared" si="175"/>
        <v/>
      </c>
      <c r="AF215" s="33" t="str">
        <f t="shared" si="175"/>
        <v/>
      </c>
      <c r="AG215" s="33" t="str">
        <f t="shared" si="175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6">IF(H$79="","",E$200)</f>
        <v/>
      </c>
      <c r="F216" s="84" t="str">
        <f t="shared" si="176"/>
        <v/>
      </c>
      <c r="G216" s="84" t="str">
        <f t="shared" si="176"/>
        <v/>
      </c>
      <c r="H216" s="84" t="str">
        <f t="shared" si="176"/>
        <v/>
      </c>
      <c r="I216" s="84" t="str">
        <f t="shared" si="176"/>
        <v/>
      </c>
      <c r="J216" s="84" t="str">
        <f t="shared" si="176"/>
        <v/>
      </c>
      <c r="K216" s="84" t="str">
        <f t="shared" si="176"/>
        <v/>
      </c>
      <c r="L216" s="84" t="str">
        <f t="shared" si="176"/>
        <v/>
      </c>
      <c r="M216" s="84" t="str">
        <f t="shared" si="176"/>
        <v/>
      </c>
      <c r="N216" s="84" t="str">
        <f t="shared" si="176"/>
        <v/>
      </c>
      <c r="O216" s="84" t="str">
        <f t="shared" si="176"/>
        <v/>
      </c>
      <c r="P216" s="84" t="str">
        <f t="shared" si="176"/>
        <v/>
      </c>
      <c r="Q216" s="84" t="str">
        <f t="shared" si="176"/>
        <v/>
      </c>
      <c r="R216" s="84" t="str">
        <f t="shared" si="176"/>
        <v/>
      </c>
      <c r="S216" s="84" t="str">
        <f t="shared" si="176"/>
        <v/>
      </c>
      <c r="T216" s="84" t="str">
        <f t="shared" si="176"/>
        <v/>
      </c>
      <c r="U216" s="84" t="str">
        <f t="shared" si="176"/>
        <v/>
      </c>
      <c r="V216" s="84" t="str">
        <f t="shared" si="176"/>
        <v/>
      </c>
      <c r="W216" s="84" t="str">
        <f t="shared" si="176"/>
        <v/>
      </c>
      <c r="X216" s="84" t="str">
        <f t="shared" si="176"/>
        <v/>
      </c>
      <c r="Y216" s="84" t="str">
        <f t="shared" si="176"/>
        <v/>
      </c>
      <c r="Z216" s="84" t="str">
        <f t="shared" si="176"/>
        <v/>
      </c>
      <c r="AA216" s="84" t="str">
        <f t="shared" si="176"/>
        <v/>
      </c>
      <c r="AB216" s="84" t="str">
        <f t="shared" si="176"/>
        <v/>
      </c>
      <c r="AC216" s="84" t="str">
        <f t="shared" si="176"/>
        <v/>
      </c>
      <c r="AD216" s="84" t="str">
        <f t="shared" si="176"/>
        <v/>
      </c>
      <c r="AE216" s="84" t="str">
        <f t="shared" si="176"/>
        <v/>
      </c>
      <c r="AF216" s="84" t="str">
        <f t="shared" si="176"/>
        <v/>
      </c>
      <c r="AG216" s="84" t="str">
        <f t="shared" si="176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 t="str">
        <f t="shared" ref="D217:AG217" si="177">IF(G$79="","",SUM(AK$81:AK$100,AK$103:AK$122,AK$131:AK$150,AK$152:AK$171)*(1+SUM($C$537)))</f>
        <v/>
      </c>
      <c r="E217" s="272" t="str">
        <f t="shared" si="177"/>
        <v/>
      </c>
      <c r="F217" s="272" t="str">
        <f t="shared" si="177"/>
        <v/>
      </c>
      <c r="G217" s="272" t="str">
        <f t="shared" si="177"/>
        <v/>
      </c>
      <c r="H217" s="272" t="str">
        <f t="shared" si="177"/>
        <v/>
      </c>
      <c r="I217" s="272" t="str">
        <f t="shared" si="177"/>
        <v/>
      </c>
      <c r="J217" s="272" t="str">
        <f t="shared" si="177"/>
        <v/>
      </c>
      <c r="K217" s="272" t="str">
        <f t="shared" si="177"/>
        <v/>
      </c>
      <c r="L217" s="272" t="str">
        <f t="shared" si="177"/>
        <v/>
      </c>
      <c r="M217" s="272" t="str">
        <f t="shared" si="177"/>
        <v/>
      </c>
      <c r="N217" s="272" t="str">
        <f t="shared" si="177"/>
        <v/>
      </c>
      <c r="O217" s="272" t="str">
        <f t="shared" si="177"/>
        <v/>
      </c>
      <c r="P217" s="272" t="str">
        <f t="shared" si="177"/>
        <v/>
      </c>
      <c r="Q217" s="272" t="str">
        <f t="shared" si="177"/>
        <v/>
      </c>
      <c r="R217" s="272" t="str">
        <f t="shared" si="177"/>
        <v/>
      </c>
      <c r="S217" s="272" t="str">
        <f t="shared" si="177"/>
        <v/>
      </c>
      <c r="T217" s="272" t="str">
        <f t="shared" si="177"/>
        <v/>
      </c>
      <c r="U217" s="272" t="str">
        <f t="shared" si="177"/>
        <v/>
      </c>
      <c r="V217" s="272" t="str">
        <f t="shared" si="177"/>
        <v/>
      </c>
      <c r="W217" s="272" t="str">
        <f t="shared" si="177"/>
        <v/>
      </c>
      <c r="X217" s="272" t="str">
        <f t="shared" si="177"/>
        <v/>
      </c>
      <c r="Y217" s="272" t="str">
        <f t="shared" si="177"/>
        <v/>
      </c>
      <c r="Z217" s="272" t="str">
        <f t="shared" si="177"/>
        <v/>
      </c>
      <c r="AA217" s="272" t="str">
        <f t="shared" si="177"/>
        <v/>
      </c>
      <c r="AB217" s="272" t="str">
        <f t="shared" si="177"/>
        <v/>
      </c>
      <c r="AC217" s="272" t="str">
        <f t="shared" si="177"/>
        <v/>
      </c>
      <c r="AD217" s="272" t="str">
        <f t="shared" si="177"/>
        <v/>
      </c>
      <c r="AE217" s="272" t="str">
        <f t="shared" si="177"/>
        <v/>
      </c>
      <c r="AF217" s="272" t="str">
        <f t="shared" si="177"/>
        <v/>
      </c>
      <c r="AG217" s="272" t="str">
        <f t="shared" si="177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8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8"/>
        <v/>
      </c>
      <c r="F218" s="272" t="str">
        <f t="shared" si="178"/>
        <v/>
      </c>
      <c r="G218" s="272" t="str">
        <f t="shared" si="178"/>
        <v/>
      </c>
      <c r="H218" s="272" t="str">
        <f t="shared" si="178"/>
        <v/>
      </c>
      <c r="I218" s="272" t="str">
        <f t="shared" si="178"/>
        <v/>
      </c>
      <c r="J218" s="272" t="str">
        <f t="shared" si="178"/>
        <v/>
      </c>
      <c r="K218" s="272" t="str">
        <f t="shared" si="178"/>
        <v/>
      </c>
      <c r="L218" s="272" t="str">
        <f t="shared" si="178"/>
        <v/>
      </c>
      <c r="M218" s="272" t="str">
        <f t="shared" si="178"/>
        <v/>
      </c>
      <c r="N218" s="272" t="str">
        <f t="shared" si="178"/>
        <v/>
      </c>
      <c r="O218" s="272" t="str">
        <f t="shared" si="178"/>
        <v/>
      </c>
      <c r="P218" s="272" t="str">
        <f t="shared" si="178"/>
        <v/>
      </c>
      <c r="Q218" s="272" t="str">
        <f t="shared" si="178"/>
        <v/>
      </c>
      <c r="R218" s="272" t="str">
        <f t="shared" si="178"/>
        <v/>
      </c>
      <c r="S218" s="272" t="str">
        <f t="shared" si="178"/>
        <v/>
      </c>
      <c r="T218" s="272" t="str">
        <f t="shared" si="178"/>
        <v/>
      </c>
      <c r="U218" s="272" t="str">
        <f t="shared" si="178"/>
        <v/>
      </c>
      <c r="V218" s="272" t="str">
        <f t="shared" si="178"/>
        <v/>
      </c>
      <c r="W218" s="272" t="str">
        <f t="shared" si="178"/>
        <v/>
      </c>
      <c r="X218" s="272" t="str">
        <f t="shared" si="178"/>
        <v/>
      </c>
      <c r="Y218" s="272" t="str">
        <f t="shared" si="178"/>
        <v/>
      </c>
      <c r="Z218" s="272" t="str">
        <f t="shared" si="178"/>
        <v/>
      </c>
      <c r="AA218" s="272" t="str">
        <f t="shared" si="178"/>
        <v/>
      </c>
      <c r="AB218" s="272" t="str">
        <f t="shared" si="178"/>
        <v/>
      </c>
      <c r="AC218" s="272" t="str">
        <f t="shared" si="178"/>
        <v/>
      </c>
      <c r="AD218" s="272" t="str">
        <f t="shared" si="178"/>
        <v/>
      </c>
      <c r="AE218" s="272" t="str">
        <f t="shared" si="178"/>
        <v/>
      </c>
      <c r="AF218" s="272" t="str">
        <f t="shared" si="178"/>
        <v/>
      </c>
      <c r="AG218" s="272" t="str">
        <f t="shared" si="178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 t="str">
        <f>IF(G$79="","",SUM(D$217,D$218))</f>
        <v/>
      </c>
      <c r="E219" s="132" t="str">
        <f t="shared" ref="E219:AG219" si="179">IF(H$79="","",SUM(E$217,E$218))</f>
        <v/>
      </c>
      <c r="F219" s="132" t="str">
        <f t="shared" si="179"/>
        <v/>
      </c>
      <c r="G219" s="132" t="str">
        <f t="shared" si="179"/>
        <v/>
      </c>
      <c r="H219" s="132" t="str">
        <f t="shared" si="179"/>
        <v/>
      </c>
      <c r="I219" s="132" t="str">
        <f t="shared" si="179"/>
        <v/>
      </c>
      <c r="J219" s="132" t="str">
        <f t="shared" si="179"/>
        <v/>
      </c>
      <c r="K219" s="132" t="str">
        <f t="shared" si="179"/>
        <v/>
      </c>
      <c r="L219" s="132" t="str">
        <f t="shared" si="179"/>
        <v/>
      </c>
      <c r="M219" s="132" t="str">
        <f t="shared" si="179"/>
        <v/>
      </c>
      <c r="N219" s="132" t="str">
        <f t="shared" si="179"/>
        <v/>
      </c>
      <c r="O219" s="132" t="str">
        <f t="shared" si="179"/>
        <v/>
      </c>
      <c r="P219" s="132" t="str">
        <f t="shared" si="179"/>
        <v/>
      </c>
      <c r="Q219" s="132" t="str">
        <f t="shared" si="179"/>
        <v/>
      </c>
      <c r="R219" s="132" t="str">
        <f t="shared" si="179"/>
        <v/>
      </c>
      <c r="S219" s="132" t="str">
        <f t="shared" si="179"/>
        <v/>
      </c>
      <c r="T219" s="132" t="str">
        <f t="shared" si="179"/>
        <v/>
      </c>
      <c r="U219" s="132" t="str">
        <f t="shared" si="179"/>
        <v/>
      </c>
      <c r="V219" s="132" t="str">
        <f t="shared" si="179"/>
        <v/>
      </c>
      <c r="W219" s="132" t="str">
        <f t="shared" si="179"/>
        <v/>
      </c>
      <c r="X219" s="132" t="str">
        <f t="shared" si="179"/>
        <v/>
      </c>
      <c r="Y219" s="132" t="str">
        <f t="shared" si="179"/>
        <v/>
      </c>
      <c r="Z219" s="132" t="str">
        <f t="shared" si="179"/>
        <v/>
      </c>
      <c r="AA219" s="132" t="str">
        <f t="shared" si="179"/>
        <v/>
      </c>
      <c r="AB219" s="132" t="str">
        <f t="shared" si="179"/>
        <v/>
      </c>
      <c r="AC219" s="132" t="str">
        <f t="shared" si="179"/>
        <v/>
      </c>
      <c r="AD219" s="132" t="str">
        <f t="shared" si="179"/>
        <v/>
      </c>
      <c r="AE219" s="132" t="str">
        <f t="shared" si="179"/>
        <v/>
      </c>
      <c r="AF219" s="132" t="str">
        <f t="shared" si="179"/>
        <v/>
      </c>
      <c r="AG219" s="132" t="str">
        <f t="shared" si="179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30" t="str">
        <f>IF(Dane!D168="","",Dane!D168)</f>
        <v/>
      </c>
      <c r="E227" s="530" t="str">
        <f>IF(Dane!E168="","",Dane!E168)</f>
        <v/>
      </c>
      <c r="F227" s="530" t="str">
        <f>IF(Dane!F168="","",Dane!F168)</f>
        <v/>
      </c>
      <c r="G227" s="530" t="str">
        <f>IF(Dane!G168="","",Dane!G168)</f>
        <v/>
      </c>
      <c r="H227" s="530" t="str">
        <f>IF(Dane!H168="","",Dane!H168)</f>
        <v/>
      </c>
      <c r="I227" s="530" t="str">
        <f>IF(Dane!I168="","",Dane!I168)</f>
        <v/>
      </c>
      <c r="J227" s="530" t="str">
        <f>IF(Dane!J168="","",Dane!J168)</f>
        <v/>
      </c>
      <c r="K227" s="530" t="str">
        <f>IF(Dane!K168="","",Dane!K168)</f>
        <v/>
      </c>
      <c r="L227" s="530" t="str">
        <f>IF(Dane!L168="","",Dane!L168)</f>
        <v/>
      </c>
      <c r="M227" s="530" t="str">
        <f>IF(Dane!M168="","",Dane!M168)</f>
        <v/>
      </c>
      <c r="N227" s="530" t="str">
        <f>IF(Dane!N168="","",Dane!N168)</f>
        <v/>
      </c>
      <c r="O227" s="530" t="str">
        <f>IF(Dane!O168="","",Dane!O168)</f>
        <v/>
      </c>
      <c r="P227" s="530" t="str">
        <f>IF(Dane!P168="","",Dane!P168)</f>
        <v/>
      </c>
      <c r="Q227" s="530" t="str">
        <f>IF(Dane!Q168="","",Dane!Q168)</f>
        <v/>
      </c>
      <c r="R227" s="530" t="str">
        <f>IF(Dane!R168="","",Dane!R168)</f>
        <v/>
      </c>
      <c r="S227" s="530" t="str">
        <f>IF(Dane!S168="","",Dane!S168)</f>
        <v/>
      </c>
      <c r="T227" s="530" t="str">
        <f>IF(Dane!T168="","",Dane!T168)</f>
        <v/>
      </c>
      <c r="U227" s="530" t="str">
        <f>IF(Dane!U168="","",Dane!U168)</f>
        <v/>
      </c>
      <c r="V227" s="530" t="str">
        <f>IF(Dane!V168="","",Dane!V168)</f>
        <v/>
      </c>
      <c r="W227" s="530" t="str">
        <f>IF(Dane!W168="","",Dane!W168)</f>
        <v/>
      </c>
      <c r="X227" s="530" t="str">
        <f>IF(Dane!X168="","",Dane!X168)</f>
        <v/>
      </c>
      <c r="Y227" s="530" t="str">
        <f>IF(Dane!Y168="","",Dane!Y168)</f>
        <v/>
      </c>
      <c r="Z227" s="530" t="str">
        <f>IF(Dane!Z168="","",Dane!Z168)</f>
        <v/>
      </c>
      <c r="AA227" s="530" t="str">
        <f>IF(Dane!AA168="","",Dane!AA168)</f>
        <v/>
      </c>
      <c r="AB227" s="530" t="str">
        <f>IF(Dane!AB168="","",Dane!AB168)</f>
        <v/>
      </c>
      <c r="AC227" s="530" t="str">
        <f>IF(Dane!AC168="","",Dane!AC168)</f>
        <v/>
      </c>
      <c r="AD227" s="530" t="str">
        <f>IF(Dane!AD168="","",Dane!AD168)</f>
        <v/>
      </c>
      <c r="AE227" s="530" t="str">
        <f>IF(Dane!AE168="","",Dane!AE168)</f>
        <v/>
      </c>
      <c r="AF227" s="530" t="str">
        <f>IF(Dane!AF168="","",Dane!AF168)</f>
        <v/>
      </c>
      <c r="AG227" s="530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80">IF(G$79="","",IF($D$17="Tak",SUM(D$227),IF($D$17="Nie",0,IF($D$17="Częściowo",SUM(D$227)*SUM($D$18),""))))</f>
        <v/>
      </c>
      <c r="E228" s="132" t="str">
        <f t="shared" si="180"/>
        <v/>
      </c>
      <c r="F228" s="132" t="str">
        <f t="shared" si="180"/>
        <v/>
      </c>
      <c r="G228" s="132" t="str">
        <f t="shared" si="180"/>
        <v/>
      </c>
      <c r="H228" s="132" t="str">
        <f t="shared" si="180"/>
        <v/>
      </c>
      <c r="I228" s="132" t="str">
        <f t="shared" si="180"/>
        <v/>
      </c>
      <c r="J228" s="132" t="str">
        <f t="shared" si="180"/>
        <v/>
      </c>
      <c r="K228" s="132" t="str">
        <f t="shared" si="180"/>
        <v/>
      </c>
      <c r="L228" s="132" t="str">
        <f t="shared" si="180"/>
        <v/>
      </c>
      <c r="M228" s="132" t="str">
        <f t="shared" si="180"/>
        <v/>
      </c>
      <c r="N228" s="132" t="str">
        <f t="shared" si="180"/>
        <v/>
      </c>
      <c r="O228" s="132" t="str">
        <f t="shared" si="180"/>
        <v/>
      </c>
      <c r="P228" s="132" t="str">
        <f t="shared" si="180"/>
        <v/>
      </c>
      <c r="Q228" s="132" t="str">
        <f t="shared" si="180"/>
        <v/>
      </c>
      <c r="R228" s="132" t="str">
        <f t="shared" si="180"/>
        <v/>
      </c>
      <c r="S228" s="132" t="str">
        <f t="shared" si="180"/>
        <v/>
      </c>
      <c r="T228" s="132" t="str">
        <f t="shared" si="180"/>
        <v/>
      </c>
      <c r="U228" s="132" t="str">
        <f t="shared" si="180"/>
        <v/>
      </c>
      <c r="V228" s="132" t="str">
        <f t="shared" si="180"/>
        <v/>
      </c>
      <c r="W228" s="132" t="str">
        <f t="shared" si="180"/>
        <v/>
      </c>
      <c r="X228" s="132" t="str">
        <f t="shared" si="180"/>
        <v/>
      </c>
      <c r="Y228" s="132" t="str">
        <f t="shared" si="180"/>
        <v/>
      </c>
      <c r="Z228" s="132" t="str">
        <f t="shared" si="180"/>
        <v/>
      </c>
      <c r="AA228" s="132" t="str">
        <f t="shared" si="180"/>
        <v/>
      </c>
      <c r="AB228" s="132" t="str">
        <f t="shared" si="180"/>
        <v/>
      </c>
      <c r="AC228" s="132" t="str">
        <f t="shared" si="180"/>
        <v/>
      </c>
      <c r="AD228" s="132" t="str">
        <f t="shared" si="180"/>
        <v/>
      </c>
      <c r="AE228" s="132" t="str">
        <f t="shared" si="180"/>
        <v/>
      </c>
      <c r="AF228" s="132" t="str">
        <f t="shared" si="180"/>
        <v/>
      </c>
      <c r="AG228" s="132" t="str">
        <f t="shared" si="180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 t="str">
        <f t="shared" ref="D229:AG229" si="181">IF(G$79="","",SUM(D$223:D$224)*(1+D$50))</f>
        <v/>
      </c>
      <c r="E229" s="132" t="str">
        <f t="shared" si="181"/>
        <v/>
      </c>
      <c r="F229" s="132" t="str">
        <f t="shared" si="181"/>
        <v/>
      </c>
      <c r="G229" s="132" t="str">
        <f t="shared" si="181"/>
        <v/>
      </c>
      <c r="H229" s="132" t="str">
        <f t="shared" si="181"/>
        <v/>
      </c>
      <c r="I229" s="132" t="str">
        <f t="shared" si="181"/>
        <v/>
      </c>
      <c r="J229" s="132" t="str">
        <f t="shared" si="181"/>
        <v/>
      </c>
      <c r="K229" s="132" t="str">
        <f t="shared" si="181"/>
        <v/>
      </c>
      <c r="L229" s="132" t="str">
        <f t="shared" si="181"/>
        <v/>
      </c>
      <c r="M229" s="132" t="str">
        <f t="shared" si="181"/>
        <v/>
      </c>
      <c r="N229" s="132" t="str">
        <f t="shared" si="181"/>
        <v/>
      </c>
      <c r="O229" s="132" t="str">
        <f t="shared" si="181"/>
        <v/>
      </c>
      <c r="P229" s="132" t="str">
        <f t="shared" si="181"/>
        <v/>
      </c>
      <c r="Q229" s="132" t="str">
        <f t="shared" si="181"/>
        <v/>
      </c>
      <c r="R229" s="132" t="str">
        <f t="shared" si="181"/>
        <v/>
      </c>
      <c r="S229" s="132" t="str">
        <f t="shared" si="181"/>
        <v/>
      </c>
      <c r="T229" s="132" t="str">
        <f t="shared" si="181"/>
        <v/>
      </c>
      <c r="U229" s="132" t="str">
        <f t="shared" si="181"/>
        <v/>
      </c>
      <c r="V229" s="132" t="str">
        <f t="shared" si="181"/>
        <v/>
      </c>
      <c r="W229" s="132" t="str">
        <f t="shared" si="181"/>
        <v/>
      </c>
      <c r="X229" s="132" t="str">
        <f t="shared" si="181"/>
        <v/>
      </c>
      <c r="Y229" s="132" t="str">
        <f t="shared" si="181"/>
        <v/>
      </c>
      <c r="Z229" s="132" t="str">
        <f t="shared" si="181"/>
        <v/>
      </c>
      <c r="AA229" s="132" t="str">
        <f t="shared" si="181"/>
        <v/>
      </c>
      <c r="AB229" s="132" t="str">
        <f t="shared" si="181"/>
        <v/>
      </c>
      <c r="AC229" s="132" t="str">
        <f t="shared" si="181"/>
        <v/>
      </c>
      <c r="AD229" s="132" t="str">
        <f t="shared" si="181"/>
        <v/>
      </c>
      <c r="AE229" s="132" t="str">
        <f t="shared" si="181"/>
        <v/>
      </c>
      <c r="AF229" s="132" t="str">
        <f t="shared" si="181"/>
        <v/>
      </c>
      <c r="AG229" s="132" t="str">
        <f t="shared" si="181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 t="str">
        <f t="shared" ref="D230:AG230" si="182">IF(G$79="","",SUM(D$216,D$217,D$220:D$222,D$225:D$226,D$229)*(1+SUM($C$540)))</f>
        <v/>
      </c>
      <c r="E230" s="266" t="str">
        <f t="shared" si="182"/>
        <v/>
      </c>
      <c r="F230" s="266" t="str">
        <f t="shared" si="182"/>
        <v/>
      </c>
      <c r="G230" s="266" t="str">
        <f t="shared" si="182"/>
        <v/>
      </c>
      <c r="H230" s="266" t="str">
        <f t="shared" si="182"/>
        <v/>
      </c>
      <c r="I230" s="266" t="str">
        <f t="shared" si="182"/>
        <v/>
      </c>
      <c r="J230" s="266" t="str">
        <f t="shared" si="182"/>
        <v/>
      </c>
      <c r="K230" s="266" t="str">
        <f t="shared" si="182"/>
        <v/>
      </c>
      <c r="L230" s="266" t="str">
        <f t="shared" si="182"/>
        <v/>
      </c>
      <c r="M230" s="266" t="str">
        <f t="shared" si="182"/>
        <v/>
      </c>
      <c r="N230" s="266" t="str">
        <f t="shared" si="182"/>
        <v/>
      </c>
      <c r="O230" s="266" t="str">
        <f t="shared" si="182"/>
        <v/>
      </c>
      <c r="P230" s="266" t="str">
        <f t="shared" si="182"/>
        <v/>
      </c>
      <c r="Q230" s="266" t="str">
        <f t="shared" si="182"/>
        <v/>
      </c>
      <c r="R230" s="266" t="str">
        <f t="shared" si="182"/>
        <v/>
      </c>
      <c r="S230" s="266" t="str">
        <f t="shared" si="182"/>
        <v/>
      </c>
      <c r="T230" s="266" t="str">
        <f t="shared" si="182"/>
        <v/>
      </c>
      <c r="U230" s="266" t="str">
        <f t="shared" si="182"/>
        <v/>
      </c>
      <c r="V230" s="266" t="str">
        <f t="shared" si="182"/>
        <v/>
      </c>
      <c r="W230" s="266" t="str">
        <f t="shared" si="182"/>
        <v/>
      </c>
      <c r="X230" s="266" t="str">
        <f t="shared" si="182"/>
        <v/>
      </c>
      <c r="Y230" s="266" t="str">
        <f t="shared" si="182"/>
        <v/>
      </c>
      <c r="Z230" s="266" t="str">
        <f t="shared" si="182"/>
        <v/>
      </c>
      <c r="AA230" s="266" t="str">
        <f t="shared" si="182"/>
        <v/>
      </c>
      <c r="AB230" s="266" t="str">
        <f t="shared" si="182"/>
        <v/>
      </c>
      <c r="AC230" s="266" t="str">
        <f t="shared" si="182"/>
        <v/>
      </c>
      <c r="AD230" s="266" t="str">
        <f t="shared" si="182"/>
        <v/>
      </c>
      <c r="AE230" s="266" t="str">
        <f t="shared" si="182"/>
        <v/>
      </c>
      <c r="AF230" s="266" t="str">
        <f t="shared" si="182"/>
        <v/>
      </c>
      <c r="AG230" s="266" t="str">
        <f t="shared" si="182"/>
        <v/>
      </c>
    </row>
    <row r="231" spans="1:33" s="269" customFormat="1">
      <c r="A231" s="399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400" t="str">
        <f t="shared" ref="D231:AG231" si="183">IF(G$79="","",SUM(D$230,D$218,D$228)*(1+SUM($C$540)))</f>
        <v/>
      </c>
      <c r="E231" s="400" t="str">
        <f t="shared" si="183"/>
        <v/>
      </c>
      <c r="F231" s="400" t="str">
        <f t="shared" si="183"/>
        <v/>
      </c>
      <c r="G231" s="400" t="str">
        <f t="shared" si="183"/>
        <v/>
      </c>
      <c r="H231" s="400" t="str">
        <f t="shared" si="183"/>
        <v/>
      </c>
      <c r="I231" s="400" t="str">
        <f t="shared" si="183"/>
        <v/>
      </c>
      <c r="J231" s="400" t="str">
        <f t="shared" si="183"/>
        <v/>
      </c>
      <c r="K231" s="400" t="str">
        <f t="shared" si="183"/>
        <v/>
      </c>
      <c r="L231" s="400" t="str">
        <f t="shared" si="183"/>
        <v/>
      </c>
      <c r="M231" s="400" t="str">
        <f t="shared" si="183"/>
        <v/>
      </c>
      <c r="N231" s="400" t="str">
        <f t="shared" si="183"/>
        <v/>
      </c>
      <c r="O231" s="400" t="str">
        <f t="shared" si="183"/>
        <v/>
      </c>
      <c r="P231" s="400" t="str">
        <f t="shared" si="183"/>
        <v/>
      </c>
      <c r="Q231" s="400" t="str">
        <f t="shared" si="183"/>
        <v/>
      </c>
      <c r="R231" s="400" t="str">
        <f t="shared" si="183"/>
        <v/>
      </c>
      <c r="S231" s="400" t="str">
        <f t="shared" si="183"/>
        <v/>
      </c>
      <c r="T231" s="400" t="str">
        <f t="shared" si="183"/>
        <v/>
      </c>
      <c r="U231" s="400" t="str">
        <f t="shared" si="183"/>
        <v/>
      </c>
      <c r="V231" s="400" t="str">
        <f t="shared" si="183"/>
        <v/>
      </c>
      <c r="W231" s="400" t="str">
        <f t="shared" si="183"/>
        <v/>
      </c>
      <c r="X231" s="400" t="str">
        <f t="shared" si="183"/>
        <v/>
      </c>
      <c r="Y231" s="400" t="str">
        <f t="shared" si="183"/>
        <v/>
      </c>
      <c r="Z231" s="400" t="str">
        <f t="shared" si="183"/>
        <v/>
      </c>
      <c r="AA231" s="400" t="str">
        <f t="shared" si="183"/>
        <v/>
      </c>
      <c r="AB231" s="400" t="str">
        <f t="shared" si="183"/>
        <v/>
      </c>
      <c r="AC231" s="400" t="str">
        <f t="shared" si="183"/>
        <v/>
      </c>
      <c r="AD231" s="400" t="str">
        <f t="shared" si="183"/>
        <v/>
      </c>
      <c r="AE231" s="400" t="str">
        <f t="shared" si="183"/>
        <v/>
      </c>
      <c r="AF231" s="400" t="str">
        <f t="shared" si="183"/>
        <v/>
      </c>
      <c r="AG231" s="400" t="str">
        <f t="shared" si="183"/>
        <v/>
      </c>
    </row>
    <row r="232" spans="1:33" s="398" customFormat="1" ht="19.5" customHeight="1">
      <c r="A232" s="397"/>
      <c r="B232" s="398" t="s">
        <v>137</v>
      </c>
    </row>
    <row r="233" spans="1:33" s="8" customFormat="1">
      <c r="A233" s="652" t="s">
        <v>10</v>
      </c>
      <c r="B233" s="654" t="s">
        <v>208</v>
      </c>
      <c r="C233" s="656" t="s">
        <v>0</v>
      </c>
      <c r="D233" s="387" t="str">
        <f t="shared" ref="D233:AG233" si="184">IF(G$79="","",G$79)</f>
        <v/>
      </c>
      <c r="E233" s="387" t="str">
        <f t="shared" si="184"/>
        <v/>
      </c>
      <c r="F233" s="387" t="str">
        <f t="shared" si="184"/>
        <v/>
      </c>
      <c r="G233" s="387" t="str">
        <f t="shared" si="184"/>
        <v/>
      </c>
      <c r="H233" s="387" t="str">
        <f t="shared" si="184"/>
        <v/>
      </c>
      <c r="I233" s="387" t="str">
        <f t="shared" si="184"/>
        <v/>
      </c>
      <c r="J233" s="387" t="str">
        <f t="shared" si="184"/>
        <v/>
      </c>
      <c r="K233" s="387" t="str">
        <f t="shared" si="184"/>
        <v/>
      </c>
      <c r="L233" s="387" t="str">
        <f t="shared" si="184"/>
        <v/>
      </c>
      <c r="M233" s="387" t="str">
        <f t="shared" si="184"/>
        <v/>
      </c>
      <c r="N233" s="387" t="str">
        <f t="shared" si="184"/>
        <v/>
      </c>
      <c r="O233" s="387" t="str">
        <f t="shared" si="184"/>
        <v/>
      </c>
      <c r="P233" s="387" t="str">
        <f t="shared" si="184"/>
        <v/>
      </c>
      <c r="Q233" s="387" t="str">
        <f t="shared" si="184"/>
        <v/>
      </c>
      <c r="R233" s="387" t="str">
        <f t="shared" si="184"/>
        <v/>
      </c>
      <c r="S233" s="387" t="str">
        <f t="shared" si="184"/>
        <v/>
      </c>
      <c r="T233" s="387" t="str">
        <f t="shared" si="184"/>
        <v/>
      </c>
      <c r="U233" s="387" t="str">
        <f t="shared" si="184"/>
        <v/>
      </c>
      <c r="V233" s="387" t="str">
        <f t="shared" si="184"/>
        <v/>
      </c>
      <c r="W233" s="387" t="str">
        <f t="shared" si="184"/>
        <v/>
      </c>
      <c r="X233" s="387" t="str">
        <f t="shared" si="184"/>
        <v/>
      </c>
      <c r="Y233" s="387" t="str">
        <f t="shared" si="184"/>
        <v/>
      </c>
      <c r="Z233" s="387" t="str">
        <f t="shared" si="184"/>
        <v/>
      </c>
      <c r="AA233" s="387" t="str">
        <f t="shared" si="184"/>
        <v/>
      </c>
      <c r="AB233" s="387" t="str">
        <f t="shared" si="184"/>
        <v/>
      </c>
      <c r="AC233" s="387" t="str">
        <f t="shared" si="184"/>
        <v/>
      </c>
      <c r="AD233" s="387" t="str">
        <f t="shared" si="184"/>
        <v/>
      </c>
      <c r="AE233" s="387" t="str">
        <f t="shared" si="184"/>
        <v/>
      </c>
      <c r="AF233" s="387" t="str">
        <f t="shared" si="184"/>
        <v/>
      </c>
      <c r="AG233" s="387" t="str">
        <f t="shared" si="184"/>
        <v/>
      </c>
    </row>
    <row r="234" spans="1:33" s="8" customFormat="1">
      <c r="A234" s="653"/>
      <c r="B234" s="655"/>
      <c r="C234" s="657"/>
      <c r="D234" s="33" t="str">
        <f t="shared" ref="D234:AG234" si="185">IF(G$80="","",G$80)</f>
        <v/>
      </c>
      <c r="E234" s="33" t="str">
        <f t="shared" si="185"/>
        <v/>
      </c>
      <c r="F234" s="33" t="str">
        <f t="shared" si="185"/>
        <v/>
      </c>
      <c r="G234" s="33" t="str">
        <f t="shared" si="185"/>
        <v/>
      </c>
      <c r="H234" s="33" t="str">
        <f t="shared" si="185"/>
        <v/>
      </c>
      <c r="I234" s="33" t="str">
        <f t="shared" si="185"/>
        <v/>
      </c>
      <c r="J234" s="33" t="str">
        <f t="shared" si="185"/>
        <v/>
      </c>
      <c r="K234" s="33" t="str">
        <f t="shared" si="185"/>
        <v/>
      </c>
      <c r="L234" s="33" t="str">
        <f t="shared" si="185"/>
        <v/>
      </c>
      <c r="M234" s="33" t="str">
        <f t="shared" si="185"/>
        <v/>
      </c>
      <c r="N234" s="33" t="str">
        <f t="shared" si="185"/>
        <v/>
      </c>
      <c r="O234" s="33" t="str">
        <f t="shared" si="185"/>
        <v/>
      </c>
      <c r="P234" s="33" t="str">
        <f t="shared" si="185"/>
        <v/>
      </c>
      <c r="Q234" s="33" t="str">
        <f t="shared" si="185"/>
        <v/>
      </c>
      <c r="R234" s="33" t="str">
        <f t="shared" si="185"/>
        <v/>
      </c>
      <c r="S234" s="33" t="str">
        <f t="shared" si="185"/>
        <v/>
      </c>
      <c r="T234" s="33" t="str">
        <f t="shared" si="185"/>
        <v/>
      </c>
      <c r="U234" s="33" t="str">
        <f t="shared" si="185"/>
        <v/>
      </c>
      <c r="V234" s="33" t="str">
        <f t="shared" si="185"/>
        <v/>
      </c>
      <c r="W234" s="33" t="str">
        <f t="shared" si="185"/>
        <v/>
      </c>
      <c r="X234" s="33" t="str">
        <f t="shared" si="185"/>
        <v/>
      </c>
      <c r="Y234" s="33" t="str">
        <f t="shared" si="185"/>
        <v/>
      </c>
      <c r="Z234" s="33" t="str">
        <f t="shared" si="185"/>
        <v/>
      </c>
      <c r="AA234" s="33" t="str">
        <f t="shared" si="185"/>
        <v/>
      </c>
      <c r="AB234" s="33" t="str">
        <f t="shared" si="185"/>
        <v/>
      </c>
      <c r="AC234" s="33" t="str">
        <f t="shared" si="185"/>
        <v/>
      </c>
      <c r="AD234" s="33" t="str">
        <f t="shared" si="185"/>
        <v/>
      </c>
      <c r="AE234" s="33" t="str">
        <f t="shared" si="185"/>
        <v/>
      </c>
      <c r="AF234" s="33" t="str">
        <f t="shared" si="185"/>
        <v/>
      </c>
      <c r="AG234" s="33" t="str">
        <f t="shared" si="185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 t="str">
        <f>IF(G$79="","",D$231-D$212)</f>
        <v/>
      </c>
      <c r="E235" s="84" t="str">
        <f t="shared" ref="E235:AG235" si="186">IF(H$79="","",E$231-E$212)</f>
        <v/>
      </c>
      <c r="F235" s="84" t="str">
        <f t="shared" si="186"/>
        <v/>
      </c>
      <c r="G235" s="84" t="str">
        <f t="shared" si="186"/>
        <v/>
      </c>
      <c r="H235" s="84" t="str">
        <f t="shared" si="186"/>
        <v/>
      </c>
      <c r="I235" s="84" t="str">
        <f t="shared" si="186"/>
        <v/>
      </c>
      <c r="J235" s="84" t="str">
        <f t="shared" si="186"/>
        <v/>
      </c>
      <c r="K235" s="84" t="str">
        <f t="shared" si="186"/>
        <v/>
      </c>
      <c r="L235" s="84" t="str">
        <f t="shared" si="186"/>
        <v/>
      </c>
      <c r="M235" s="84" t="str">
        <f t="shared" si="186"/>
        <v/>
      </c>
      <c r="N235" s="84" t="str">
        <f t="shared" si="186"/>
        <v/>
      </c>
      <c r="O235" s="84" t="str">
        <f t="shared" si="186"/>
        <v/>
      </c>
      <c r="P235" s="84" t="str">
        <f t="shared" si="186"/>
        <v/>
      </c>
      <c r="Q235" s="84" t="str">
        <f t="shared" si="186"/>
        <v/>
      </c>
      <c r="R235" s="84" t="str">
        <f t="shared" si="186"/>
        <v/>
      </c>
      <c r="S235" s="84" t="str">
        <f t="shared" si="186"/>
        <v/>
      </c>
      <c r="T235" s="84" t="str">
        <f t="shared" si="186"/>
        <v/>
      </c>
      <c r="U235" s="84" t="str">
        <f t="shared" si="186"/>
        <v/>
      </c>
      <c r="V235" s="84" t="str">
        <f t="shared" si="186"/>
        <v/>
      </c>
      <c r="W235" s="84" t="str">
        <f t="shared" si="186"/>
        <v/>
      </c>
      <c r="X235" s="84" t="str">
        <f t="shared" si="186"/>
        <v/>
      </c>
      <c r="Y235" s="84" t="str">
        <f t="shared" si="186"/>
        <v/>
      </c>
      <c r="Z235" s="84" t="str">
        <f t="shared" si="186"/>
        <v/>
      </c>
      <c r="AA235" s="84" t="str">
        <f t="shared" si="186"/>
        <v/>
      </c>
      <c r="AB235" s="84" t="str">
        <f t="shared" si="186"/>
        <v/>
      </c>
      <c r="AC235" s="84" t="str">
        <f t="shared" si="186"/>
        <v/>
      </c>
      <c r="AD235" s="84" t="str">
        <f t="shared" si="186"/>
        <v/>
      </c>
      <c r="AE235" s="84" t="str">
        <f t="shared" si="186"/>
        <v/>
      </c>
      <c r="AF235" s="84" t="str">
        <f t="shared" si="186"/>
        <v/>
      </c>
      <c r="AG235" s="84" t="str">
        <f t="shared" si="186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 t="str">
        <f>IF(G$79="","",D$230-D$211)</f>
        <v/>
      </c>
      <c r="E236" s="122" t="str">
        <f t="shared" ref="E236:AG236" si="187">IF(H$79="","",E$230-E$211)</f>
        <v/>
      </c>
      <c r="F236" s="122" t="str">
        <f t="shared" si="187"/>
        <v/>
      </c>
      <c r="G236" s="122" t="str">
        <f t="shared" si="187"/>
        <v/>
      </c>
      <c r="H236" s="122" t="str">
        <f t="shared" si="187"/>
        <v/>
      </c>
      <c r="I236" s="122" t="str">
        <f t="shared" si="187"/>
        <v/>
      </c>
      <c r="J236" s="122" t="str">
        <f t="shared" si="187"/>
        <v/>
      </c>
      <c r="K236" s="122" t="str">
        <f t="shared" si="187"/>
        <v/>
      </c>
      <c r="L236" s="122" t="str">
        <f t="shared" si="187"/>
        <v/>
      </c>
      <c r="M236" s="122" t="str">
        <f t="shared" si="187"/>
        <v/>
      </c>
      <c r="N236" s="122" t="str">
        <f t="shared" si="187"/>
        <v/>
      </c>
      <c r="O236" s="122" t="str">
        <f t="shared" si="187"/>
        <v/>
      </c>
      <c r="P236" s="122" t="str">
        <f t="shared" si="187"/>
        <v/>
      </c>
      <c r="Q236" s="122" t="str">
        <f t="shared" si="187"/>
        <v/>
      </c>
      <c r="R236" s="122" t="str">
        <f t="shared" si="187"/>
        <v/>
      </c>
      <c r="S236" s="122" t="str">
        <f t="shared" si="187"/>
        <v/>
      </c>
      <c r="T236" s="122" t="str">
        <f t="shared" si="187"/>
        <v/>
      </c>
      <c r="U236" s="122" t="str">
        <f t="shared" si="187"/>
        <v/>
      </c>
      <c r="V236" s="122" t="str">
        <f t="shared" si="187"/>
        <v/>
      </c>
      <c r="W236" s="122" t="str">
        <f t="shared" si="187"/>
        <v/>
      </c>
      <c r="X236" s="122" t="str">
        <f t="shared" si="187"/>
        <v/>
      </c>
      <c r="Y236" s="122" t="str">
        <f t="shared" si="187"/>
        <v/>
      </c>
      <c r="Z236" s="122" t="str">
        <f t="shared" si="187"/>
        <v/>
      </c>
      <c r="AA236" s="122" t="str">
        <f t="shared" si="187"/>
        <v/>
      </c>
      <c r="AB236" s="122" t="str">
        <f t="shared" si="187"/>
        <v/>
      </c>
      <c r="AC236" s="122" t="str">
        <f t="shared" si="187"/>
        <v/>
      </c>
      <c r="AD236" s="122" t="str">
        <f t="shared" si="187"/>
        <v/>
      </c>
      <c r="AE236" s="122" t="str">
        <f t="shared" si="187"/>
        <v/>
      </c>
      <c r="AF236" s="122" t="str">
        <f t="shared" si="187"/>
        <v/>
      </c>
      <c r="AG236" s="122" t="str">
        <f t="shared" si="187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 t="str">
        <f>IF(G$79="","",D$219)</f>
        <v/>
      </c>
      <c r="E237" s="130" t="str">
        <f t="shared" ref="E237:AG237" si="188">IF(H$79="","",E$219)</f>
        <v/>
      </c>
      <c r="F237" s="130" t="str">
        <f t="shared" si="188"/>
        <v/>
      </c>
      <c r="G237" s="130" t="str">
        <f t="shared" si="188"/>
        <v/>
      </c>
      <c r="H237" s="130" t="str">
        <f t="shared" si="188"/>
        <v/>
      </c>
      <c r="I237" s="130" t="str">
        <f t="shared" si="188"/>
        <v/>
      </c>
      <c r="J237" s="130" t="str">
        <f t="shared" si="188"/>
        <v/>
      </c>
      <c r="K237" s="130" t="str">
        <f t="shared" si="188"/>
        <v/>
      </c>
      <c r="L237" s="130" t="str">
        <f t="shared" si="188"/>
        <v/>
      </c>
      <c r="M237" s="130" t="str">
        <f t="shared" si="188"/>
        <v/>
      </c>
      <c r="N237" s="130" t="str">
        <f t="shared" si="188"/>
        <v/>
      </c>
      <c r="O237" s="130" t="str">
        <f t="shared" si="188"/>
        <v/>
      </c>
      <c r="P237" s="130" t="str">
        <f t="shared" si="188"/>
        <v/>
      </c>
      <c r="Q237" s="130" t="str">
        <f t="shared" si="188"/>
        <v/>
      </c>
      <c r="R237" s="130" t="str">
        <f t="shared" si="188"/>
        <v/>
      </c>
      <c r="S237" s="130" t="str">
        <f t="shared" si="188"/>
        <v/>
      </c>
      <c r="T237" s="130" t="str">
        <f t="shared" si="188"/>
        <v/>
      </c>
      <c r="U237" s="130" t="str">
        <f t="shared" si="188"/>
        <v/>
      </c>
      <c r="V237" s="130" t="str">
        <f t="shared" si="188"/>
        <v/>
      </c>
      <c r="W237" s="130" t="str">
        <f t="shared" si="188"/>
        <v/>
      </c>
      <c r="X237" s="130" t="str">
        <f t="shared" si="188"/>
        <v/>
      </c>
      <c r="Y237" s="130" t="str">
        <f t="shared" si="188"/>
        <v/>
      </c>
      <c r="Z237" s="130" t="str">
        <f t="shared" si="188"/>
        <v/>
      </c>
      <c r="AA237" s="130" t="str">
        <f t="shared" si="188"/>
        <v/>
      </c>
      <c r="AB237" s="130" t="str">
        <f t="shared" si="188"/>
        <v/>
      </c>
      <c r="AC237" s="130" t="str">
        <f t="shared" si="188"/>
        <v/>
      </c>
      <c r="AD237" s="130" t="str">
        <f t="shared" si="188"/>
        <v/>
      </c>
      <c r="AE237" s="130" t="str">
        <f t="shared" si="188"/>
        <v/>
      </c>
      <c r="AF237" s="130" t="str">
        <f t="shared" si="188"/>
        <v/>
      </c>
      <c r="AG237" s="130" t="str">
        <f t="shared" si="188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 t="str">
        <f>IF(G$79="","",D$217)</f>
        <v/>
      </c>
      <c r="E238" s="132" t="str">
        <f t="shared" ref="E238:AG238" si="189">IF(H$79="","",E$217)</f>
        <v/>
      </c>
      <c r="F238" s="132" t="str">
        <f t="shared" si="189"/>
        <v/>
      </c>
      <c r="G238" s="132" t="str">
        <f t="shared" si="189"/>
        <v/>
      </c>
      <c r="H238" s="132" t="str">
        <f t="shared" si="189"/>
        <v/>
      </c>
      <c r="I238" s="132" t="str">
        <f t="shared" si="189"/>
        <v/>
      </c>
      <c r="J238" s="132" t="str">
        <f t="shared" si="189"/>
        <v/>
      </c>
      <c r="K238" s="132" t="str">
        <f t="shared" si="189"/>
        <v/>
      </c>
      <c r="L238" s="132" t="str">
        <f t="shared" si="189"/>
        <v/>
      </c>
      <c r="M238" s="132" t="str">
        <f t="shared" si="189"/>
        <v/>
      </c>
      <c r="N238" s="132" t="str">
        <f t="shared" si="189"/>
        <v/>
      </c>
      <c r="O238" s="132" t="str">
        <f t="shared" si="189"/>
        <v/>
      </c>
      <c r="P238" s="132" t="str">
        <f t="shared" si="189"/>
        <v/>
      </c>
      <c r="Q238" s="132" t="str">
        <f t="shared" si="189"/>
        <v/>
      </c>
      <c r="R238" s="132" t="str">
        <f t="shared" si="189"/>
        <v/>
      </c>
      <c r="S238" s="132" t="str">
        <f t="shared" si="189"/>
        <v/>
      </c>
      <c r="T238" s="132" t="str">
        <f t="shared" si="189"/>
        <v/>
      </c>
      <c r="U238" s="132" t="str">
        <f t="shared" si="189"/>
        <v/>
      </c>
      <c r="V238" s="132" t="str">
        <f t="shared" si="189"/>
        <v/>
      </c>
      <c r="W238" s="132" t="str">
        <f t="shared" si="189"/>
        <v/>
      </c>
      <c r="X238" s="132" t="str">
        <f t="shared" si="189"/>
        <v/>
      </c>
      <c r="Y238" s="132" t="str">
        <f t="shared" si="189"/>
        <v/>
      </c>
      <c r="Z238" s="132" t="str">
        <f t="shared" si="189"/>
        <v/>
      </c>
      <c r="AA238" s="132" t="str">
        <f t="shared" si="189"/>
        <v/>
      </c>
      <c r="AB238" s="132" t="str">
        <f t="shared" si="189"/>
        <v/>
      </c>
      <c r="AC238" s="132" t="str">
        <f t="shared" si="189"/>
        <v/>
      </c>
      <c r="AD238" s="132" t="str">
        <f t="shared" si="189"/>
        <v/>
      </c>
      <c r="AE238" s="132" t="str">
        <f t="shared" si="189"/>
        <v/>
      </c>
      <c r="AF238" s="132" t="str">
        <f t="shared" si="189"/>
        <v/>
      </c>
      <c r="AG238" s="132" t="str">
        <f t="shared" si="189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 t="str">
        <f>IF(G$79="","",SUM(D$218,D$228)-SUM(D$209))</f>
        <v/>
      </c>
      <c r="E239" s="74" t="str">
        <f t="shared" ref="E239:AG239" si="190">IF(H$79="","",SUM(E$218,E$228)-SUM(E$209))</f>
        <v/>
      </c>
      <c r="F239" s="74" t="str">
        <f t="shared" si="190"/>
        <v/>
      </c>
      <c r="G239" s="74" t="str">
        <f t="shared" si="190"/>
        <v/>
      </c>
      <c r="H239" s="74" t="str">
        <f t="shared" si="190"/>
        <v/>
      </c>
      <c r="I239" s="74" t="str">
        <f t="shared" si="190"/>
        <v/>
      </c>
      <c r="J239" s="74" t="str">
        <f t="shared" si="190"/>
        <v/>
      </c>
      <c r="K239" s="74" t="str">
        <f t="shared" si="190"/>
        <v/>
      </c>
      <c r="L239" s="74" t="str">
        <f t="shared" si="190"/>
        <v/>
      </c>
      <c r="M239" s="74" t="str">
        <f t="shared" si="190"/>
        <v/>
      </c>
      <c r="N239" s="74" t="str">
        <f t="shared" si="190"/>
        <v/>
      </c>
      <c r="O239" s="74" t="str">
        <f t="shared" si="190"/>
        <v/>
      </c>
      <c r="P239" s="74" t="str">
        <f t="shared" si="190"/>
        <v/>
      </c>
      <c r="Q239" s="74" t="str">
        <f t="shared" si="190"/>
        <v/>
      </c>
      <c r="R239" s="74" t="str">
        <f t="shared" si="190"/>
        <v/>
      </c>
      <c r="S239" s="74" t="str">
        <f t="shared" si="190"/>
        <v/>
      </c>
      <c r="T239" s="74" t="str">
        <f t="shared" si="190"/>
        <v/>
      </c>
      <c r="U239" s="74" t="str">
        <f t="shared" si="190"/>
        <v/>
      </c>
      <c r="V239" s="74" t="str">
        <f t="shared" si="190"/>
        <v/>
      </c>
      <c r="W239" s="74" t="str">
        <f t="shared" si="190"/>
        <v/>
      </c>
      <c r="X239" s="74" t="str">
        <f t="shared" si="190"/>
        <v/>
      </c>
      <c r="Y239" s="74" t="str">
        <f t="shared" si="190"/>
        <v/>
      </c>
      <c r="Z239" s="74" t="str">
        <f t="shared" si="190"/>
        <v/>
      </c>
      <c r="AA239" s="74" t="str">
        <f t="shared" si="190"/>
        <v/>
      </c>
      <c r="AB239" s="74" t="str">
        <f t="shared" si="190"/>
        <v/>
      </c>
      <c r="AC239" s="74" t="str">
        <f t="shared" si="190"/>
        <v/>
      </c>
      <c r="AD239" s="74" t="str">
        <f t="shared" si="190"/>
        <v/>
      </c>
      <c r="AE239" s="74" t="str">
        <f t="shared" si="190"/>
        <v/>
      </c>
      <c r="AF239" s="74" t="str">
        <f t="shared" si="190"/>
        <v/>
      </c>
      <c r="AG239" s="74" t="str">
        <f t="shared" si="190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 t="str">
        <f>IF(G$79="","",D$235-D$237)</f>
        <v/>
      </c>
      <c r="E240" s="268" t="str">
        <f t="shared" ref="E240:AG240" si="191">IF(H$79="","",E$235-E$237)</f>
        <v/>
      </c>
      <c r="F240" s="268" t="str">
        <f t="shared" si="191"/>
        <v/>
      </c>
      <c r="G240" s="268" t="str">
        <f t="shared" si="191"/>
        <v/>
      </c>
      <c r="H240" s="268" t="str">
        <f t="shared" si="191"/>
        <v/>
      </c>
      <c r="I240" s="268" t="str">
        <f t="shared" si="191"/>
        <v/>
      </c>
      <c r="J240" s="268" t="str">
        <f t="shared" si="191"/>
        <v/>
      </c>
      <c r="K240" s="268" t="str">
        <f t="shared" si="191"/>
        <v/>
      </c>
      <c r="L240" s="268" t="str">
        <f t="shared" si="191"/>
        <v/>
      </c>
      <c r="M240" s="268" t="str">
        <f t="shared" si="191"/>
        <v/>
      </c>
      <c r="N240" s="268" t="str">
        <f t="shared" si="191"/>
        <v/>
      </c>
      <c r="O240" s="268" t="str">
        <f t="shared" si="191"/>
        <v/>
      </c>
      <c r="P240" s="268" t="str">
        <f t="shared" si="191"/>
        <v/>
      </c>
      <c r="Q240" s="268" t="str">
        <f t="shared" si="191"/>
        <v/>
      </c>
      <c r="R240" s="268" t="str">
        <f t="shared" si="191"/>
        <v/>
      </c>
      <c r="S240" s="268" t="str">
        <f t="shared" si="191"/>
        <v/>
      </c>
      <c r="T240" s="268" t="str">
        <f t="shared" si="191"/>
        <v/>
      </c>
      <c r="U240" s="268" t="str">
        <f t="shared" si="191"/>
        <v/>
      </c>
      <c r="V240" s="268" t="str">
        <f t="shared" si="191"/>
        <v/>
      </c>
      <c r="W240" s="268" t="str">
        <f t="shared" si="191"/>
        <v/>
      </c>
      <c r="X240" s="268" t="str">
        <f t="shared" si="191"/>
        <v/>
      </c>
      <c r="Y240" s="268" t="str">
        <f t="shared" si="191"/>
        <v/>
      </c>
      <c r="Z240" s="268" t="str">
        <f t="shared" si="191"/>
        <v/>
      </c>
      <c r="AA240" s="268" t="str">
        <f t="shared" si="191"/>
        <v/>
      </c>
      <c r="AB240" s="268" t="str">
        <f t="shared" si="191"/>
        <v/>
      </c>
      <c r="AC240" s="268" t="str">
        <f t="shared" si="191"/>
        <v/>
      </c>
      <c r="AD240" s="268" t="str">
        <f t="shared" si="191"/>
        <v/>
      </c>
      <c r="AE240" s="268" t="str">
        <f t="shared" si="191"/>
        <v/>
      </c>
      <c r="AF240" s="268" t="str">
        <f t="shared" si="191"/>
        <v/>
      </c>
      <c r="AG240" s="268" t="str">
        <f t="shared" si="191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 t="str">
        <f>IF(G$79="","",D$236-D$238)</f>
        <v/>
      </c>
      <c r="E241" s="266" t="str">
        <f t="shared" ref="E241:AG241" si="192">IF(H$79="","",E$236-E$238)</f>
        <v/>
      </c>
      <c r="F241" s="266" t="str">
        <f t="shared" si="192"/>
        <v/>
      </c>
      <c r="G241" s="266" t="str">
        <f t="shared" si="192"/>
        <v/>
      </c>
      <c r="H241" s="266" t="str">
        <f t="shared" si="192"/>
        <v/>
      </c>
      <c r="I241" s="266" t="str">
        <f t="shared" si="192"/>
        <v/>
      </c>
      <c r="J241" s="266" t="str">
        <f t="shared" si="192"/>
        <v/>
      </c>
      <c r="K241" s="266" t="str">
        <f t="shared" si="192"/>
        <v/>
      </c>
      <c r="L241" s="266" t="str">
        <f t="shared" si="192"/>
        <v/>
      </c>
      <c r="M241" s="266" t="str">
        <f t="shared" si="192"/>
        <v/>
      </c>
      <c r="N241" s="266" t="str">
        <f t="shared" si="192"/>
        <v/>
      </c>
      <c r="O241" s="266" t="str">
        <f t="shared" si="192"/>
        <v/>
      </c>
      <c r="P241" s="266" t="str">
        <f t="shared" si="192"/>
        <v/>
      </c>
      <c r="Q241" s="266" t="str">
        <f t="shared" si="192"/>
        <v/>
      </c>
      <c r="R241" s="266" t="str">
        <f t="shared" si="192"/>
        <v/>
      </c>
      <c r="S241" s="266" t="str">
        <f t="shared" si="192"/>
        <v/>
      </c>
      <c r="T241" s="266" t="str">
        <f t="shared" si="192"/>
        <v/>
      </c>
      <c r="U241" s="266" t="str">
        <f t="shared" si="192"/>
        <v/>
      </c>
      <c r="V241" s="266" t="str">
        <f t="shared" si="192"/>
        <v/>
      </c>
      <c r="W241" s="266" t="str">
        <f t="shared" si="192"/>
        <v/>
      </c>
      <c r="X241" s="266" t="str">
        <f t="shared" si="192"/>
        <v/>
      </c>
      <c r="Y241" s="266" t="str">
        <f t="shared" si="192"/>
        <v/>
      </c>
      <c r="Z241" s="266" t="str">
        <f t="shared" si="192"/>
        <v/>
      </c>
      <c r="AA241" s="266" t="str">
        <f t="shared" si="192"/>
        <v/>
      </c>
      <c r="AB241" s="266" t="str">
        <f t="shared" si="192"/>
        <v/>
      </c>
      <c r="AC241" s="266" t="str">
        <f t="shared" si="192"/>
        <v/>
      </c>
      <c r="AD241" s="266" t="str">
        <f t="shared" si="192"/>
        <v/>
      </c>
      <c r="AE241" s="266" t="str">
        <f t="shared" si="192"/>
        <v/>
      </c>
      <c r="AF241" s="266" t="str">
        <f t="shared" si="192"/>
        <v/>
      </c>
      <c r="AG241" s="266" t="str">
        <f t="shared" si="192"/>
        <v/>
      </c>
    </row>
    <row r="242" spans="1:33" s="75" customFormat="1">
      <c r="A242" s="270" t="s">
        <v>169</v>
      </c>
      <c r="B242" s="401" t="s">
        <v>348</v>
      </c>
      <c r="C242" s="168" t="s">
        <v>1</v>
      </c>
      <c r="D242" s="272" t="str">
        <f>IF(G$79="","",D$240-D$241)</f>
        <v/>
      </c>
      <c r="E242" s="272" t="str">
        <f t="shared" ref="E242:AG242" si="193">IF(H$79="","",E$240-E$241)</f>
        <v/>
      </c>
      <c r="F242" s="272" t="str">
        <f t="shared" si="193"/>
        <v/>
      </c>
      <c r="G242" s="272" t="str">
        <f t="shared" si="193"/>
        <v/>
      </c>
      <c r="H242" s="272" t="str">
        <f t="shared" si="193"/>
        <v/>
      </c>
      <c r="I242" s="272" t="str">
        <f t="shared" si="193"/>
        <v/>
      </c>
      <c r="J242" s="272" t="str">
        <f t="shared" si="193"/>
        <v/>
      </c>
      <c r="K242" s="272" t="str">
        <f t="shared" si="193"/>
        <v/>
      </c>
      <c r="L242" s="272" t="str">
        <f t="shared" si="193"/>
        <v/>
      </c>
      <c r="M242" s="272" t="str">
        <f t="shared" si="193"/>
        <v/>
      </c>
      <c r="N242" s="272" t="str">
        <f t="shared" si="193"/>
        <v/>
      </c>
      <c r="O242" s="272" t="str">
        <f t="shared" si="193"/>
        <v/>
      </c>
      <c r="P242" s="272" t="str">
        <f t="shared" si="193"/>
        <v/>
      </c>
      <c r="Q242" s="272" t="str">
        <f t="shared" si="193"/>
        <v/>
      </c>
      <c r="R242" s="272" t="str">
        <f t="shared" si="193"/>
        <v/>
      </c>
      <c r="S242" s="272" t="str">
        <f t="shared" si="193"/>
        <v/>
      </c>
      <c r="T242" s="272" t="str">
        <f t="shared" si="193"/>
        <v/>
      </c>
      <c r="U242" s="272" t="str">
        <f t="shared" si="193"/>
        <v/>
      </c>
      <c r="V242" s="272" t="str">
        <f t="shared" si="193"/>
        <v/>
      </c>
      <c r="W242" s="272" t="str">
        <f t="shared" si="193"/>
        <v/>
      </c>
      <c r="X242" s="272" t="str">
        <f t="shared" si="193"/>
        <v/>
      </c>
      <c r="Y242" s="272" t="str">
        <f t="shared" si="193"/>
        <v/>
      </c>
      <c r="Z242" s="272" t="str">
        <f t="shared" si="193"/>
        <v/>
      </c>
      <c r="AA242" s="272" t="str">
        <f t="shared" si="193"/>
        <v/>
      </c>
      <c r="AB242" s="272" t="str">
        <f t="shared" si="193"/>
        <v/>
      </c>
      <c r="AC242" s="272" t="str">
        <f t="shared" si="193"/>
        <v/>
      </c>
      <c r="AD242" s="272" t="str">
        <f t="shared" si="193"/>
        <v/>
      </c>
      <c r="AE242" s="272" t="str">
        <f t="shared" si="193"/>
        <v/>
      </c>
      <c r="AF242" s="272" t="str">
        <f t="shared" si="193"/>
        <v/>
      </c>
      <c r="AG242" s="272" t="str">
        <f t="shared" si="193"/>
        <v/>
      </c>
    </row>
    <row r="243" spans="1:33" s="374" customFormat="1" ht="24" customHeight="1">
      <c r="A243" s="373" t="s">
        <v>138</v>
      </c>
      <c r="B243" s="374" t="s">
        <v>139</v>
      </c>
      <c r="H243" s="402"/>
    </row>
    <row r="244" spans="1:33" s="404" customFormat="1" ht="18" customHeight="1">
      <c r="A244" s="403" t="s">
        <v>209</v>
      </c>
      <c r="B244" s="404" t="s">
        <v>210</v>
      </c>
      <c r="H244" s="405"/>
    </row>
    <row r="245" spans="1:33" s="80" customFormat="1" ht="19.5" customHeight="1">
      <c r="A245" s="79"/>
      <c r="B245" s="80" t="s">
        <v>140</v>
      </c>
    </row>
    <row r="246" spans="1:33" s="8" customFormat="1">
      <c r="A246" s="652" t="s">
        <v>10</v>
      </c>
      <c r="B246" s="654" t="s">
        <v>204</v>
      </c>
      <c r="C246" s="656" t="s">
        <v>0</v>
      </c>
      <c r="D246" s="36" t="str">
        <f t="shared" ref="D246:AG246" si="194">IF(G$79="","",G$79)</f>
        <v/>
      </c>
      <c r="E246" s="36" t="str">
        <f t="shared" si="194"/>
        <v/>
      </c>
      <c r="F246" s="36" t="str">
        <f t="shared" si="194"/>
        <v/>
      </c>
      <c r="G246" s="36" t="str">
        <f t="shared" si="194"/>
        <v/>
      </c>
      <c r="H246" s="36" t="str">
        <f t="shared" si="194"/>
        <v/>
      </c>
      <c r="I246" s="36" t="str">
        <f t="shared" si="194"/>
        <v/>
      </c>
      <c r="J246" s="36" t="str">
        <f t="shared" si="194"/>
        <v/>
      </c>
      <c r="K246" s="36" t="str">
        <f t="shared" si="194"/>
        <v/>
      </c>
      <c r="L246" s="36" t="str">
        <f t="shared" si="194"/>
        <v/>
      </c>
      <c r="M246" s="36" t="str">
        <f t="shared" si="194"/>
        <v/>
      </c>
      <c r="N246" s="36" t="str">
        <f t="shared" si="194"/>
        <v/>
      </c>
      <c r="O246" s="36" t="str">
        <f t="shared" si="194"/>
        <v/>
      </c>
      <c r="P246" s="36" t="str">
        <f t="shared" si="194"/>
        <v/>
      </c>
      <c r="Q246" s="36" t="str">
        <f t="shared" si="194"/>
        <v/>
      </c>
      <c r="R246" s="36" t="str">
        <f t="shared" si="194"/>
        <v/>
      </c>
      <c r="S246" s="36" t="str">
        <f t="shared" si="194"/>
        <v/>
      </c>
      <c r="T246" s="36" t="str">
        <f t="shared" si="194"/>
        <v/>
      </c>
      <c r="U246" s="36" t="str">
        <f t="shared" si="194"/>
        <v/>
      </c>
      <c r="V246" s="36" t="str">
        <f t="shared" si="194"/>
        <v/>
      </c>
      <c r="W246" s="36" t="str">
        <f t="shared" si="194"/>
        <v/>
      </c>
      <c r="X246" s="36" t="str">
        <f t="shared" si="194"/>
        <v/>
      </c>
      <c r="Y246" s="36" t="str">
        <f t="shared" si="194"/>
        <v/>
      </c>
      <c r="Z246" s="36" t="str">
        <f t="shared" si="194"/>
        <v/>
      </c>
      <c r="AA246" s="36" t="str">
        <f t="shared" si="194"/>
        <v/>
      </c>
      <c r="AB246" s="36" t="str">
        <f t="shared" si="194"/>
        <v/>
      </c>
      <c r="AC246" s="36" t="str">
        <f t="shared" si="194"/>
        <v/>
      </c>
      <c r="AD246" s="36" t="str">
        <f t="shared" si="194"/>
        <v/>
      </c>
      <c r="AE246" s="36" t="str">
        <f t="shared" si="194"/>
        <v/>
      </c>
      <c r="AF246" s="36" t="str">
        <f t="shared" si="194"/>
        <v/>
      </c>
      <c r="AG246" s="36" t="str">
        <f t="shared" si="194"/>
        <v/>
      </c>
    </row>
    <row r="247" spans="1:33" s="8" customFormat="1">
      <c r="A247" s="653"/>
      <c r="B247" s="655"/>
      <c r="C247" s="657"/>
      <c r="D247" s="33" t="str">
        <f t="shared" ref="D247:AG247" si="195">IF(G$80="","",G$80)</f>
        <v/>
      </c>
      <c r="E247" s="33" t="str">
        <f t="shared" si="195"/>
        <v/>
      </c>
      <c r="F247" s="33" t="str">
        <f t="shared" si="195"/>
        <v/>
      </c>
      <c r="G247" s="33" t="str">
        <f t="shared" si="195"/>
        <v/>
      </c>
      <c r="H247" s="33" t="str">
        <f t="shared" si="195"/>
        <v/>
      </c>
      <c r="I247" s="33" t="str">
        <f t="shared" si="195"/>
        <v/>
      </c>
      <c r="J247" s="33" t="str">
        <f t="shared" si="195"/>
        <v/>
      </c>
      <c r="K247" s="33" t="str">
        <f t="shared" si="195"/>
        <v/>
      </c>
      <c r="L247" s="33" t="str">
        <f t="shared" si="195"/>
        <v/>
      </c>
      <c r="M247" s="33" t="str">
        <f t="shared" si="195"/>
        <v/>
      </c>
      <c r="N247" s="33" t="str">
        <f t="shared" si="195"/>
        <v/>
      </c>
      <c r="O247" s="33" t="str">
        <f t="shared" si="195"/>
        <v/>
      </c>
      <c r="P247" s="33" t="str">
        <f t="shared" si="195"/>
        <v/>
      </c>
      <c r="Q247" s="33" t="str">
        <f t="shared" si="195"/>
        <v/>
      </c>
      <c r="R247" s="33" t="str">
        <f t="shared" si="195"/>
        <v/>
      </c>
      <c r="S247" s="33" t="str">
        <f t="shared" si="195"/>
        <v/>
      </c>
      <c r="T247" s="33" t="str">
        <f t="shared" si="195"/>
        <v/>
      </c>
      <c r="U247" s="33" t="str">
        <f t="shared" si="195"/>
        <v/>
      </c>
      <c r="V247" s="33" t="str">
        <f t="shared" si="195"/>
        <v/>
      </c>
      <c r="W247" s="33" t="str">
        <f t="shared" si="195"/>
        <v/>
      </c>
      <c r="X247" s="33" t="str">
        <f t="shared" si="195"/>
        <v/>
      </c>
      <c r="Y247" s="33" t="str">
        <f t="shared" si="195"/>
        <v/>
      </c>
      <c r="Z247" s="33" t="str">
        <f t="shared" si="195"/>
        <v/>
      </c>
      <c r="AA247" s="33" t="str">
        <f t="shared" si="195"/>
        <v/>
      </c>
      <c r="AB247" s="33" t="str">
        <f t="shared" si="195"/>
        <v/>
      </c>
      <c r="AC247" s="33" t="str">
        <f t="shared" si="195"/>
        <v/>
      </c>
      <c r="AD247" s="33" t="str">
        <f t="shared" si="195"/>
        <v/>
      </c>
      <c r="AE247" s="33" t="str">
        <f t="shared" si="195"/>
        <v/>
      </c>
      <c r="AF247" s="33" t="str">
        <f t="shared" si="195"/>
        <v/>
      </c>
      <c r="AG247" s="33" t="str">
        <f t="shared" si="195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52" t="s">
        <v>10</v>
      </c>
      <c r="B259" s="654" t="s">
        <v>213</v>
      </c>
      <c r="C259" s="656" t="s">
        <v>0</v>
      </c>
      <c r="D259" s="36" t="str">
        <f t="shared" ref="D259:AG259" si="196">IF(G$79="","",G$79)</f>
        <v/>
      </c>
      <c r="E259" s="36" t="str">
        <f t="shared" si="196"/>
        <v/>
      </c>
      <c r="F259" s="36" t="str">
        <f t="shared" si="196"/>
        <v/>
      </c>
      <c r="G259" s="36" t="str">
        <f t="shared" si="196"/>
        <v/>
      </c>
      <c r="H259" s="36" t="str">
        <f t="shared" si="196"/>
        <v/>
      </c>
      <c r="I259" s="36" t="str">
        <f t="shared" si="196"/>
        <v/>
      </c>
      <c r="J259" s="36" t="str">
        <f t="shared" si="196"/>
        <v/>
      </c>
      <c r="K259" s="36" t="str">
        <f t="shared" si="196"/>
        <v/>
      </c>
      <c r="L259" s="36" t="str">
        <f t="shared" si="196"/>
        <v/>
      </c>
      <c r="M259" s="36" t="str">
        <f t="shared" si="196"/>
        <v/>
      </c>
      <c r="N259" s="36" t="str">
        <f t="shared" si="196"/>
        <v/>
      </c>
      <c r="O259" s="36" t="str">
        <f t="shared" si="196"/>
        <v/>
      </c>
      <c r="P259" s="36" t="str">
        <f t="shared" si="196"/>
        <v/>
      </c>
      <c r="Q259" s="36" t="str">
        <f t="shared" si="196"/>
        <v/>
      </c>
      <c r="R259" s="36" t="str">
        <f t="shared" si="196"/>
        <v/>
      </c>
      <c r="S259" s="36" t="str">
        <f t="shared" si="196"/>
        <v/>
      </c>
      <c r="T259" s="36" t="str">
        <f t="shared" si="196"/>
        <v/>
      </c>
      <c r="U259" s="36" t="str">
        <f t="shared" si="196"/>
        <v/>
      </c>
      <c r="V259" s="36" t="str">
        <f t="shared" si="196"/>
        <v/>
      </c>
      <c r="W259" s="36" t="str">
        <f t="shared" si="196"/>
        <v/>
      </c>
      <c r="X259" s="36" t="str">
        <f t="shared" si="196"/>
        <v/>
      </c>
      <c r="Y259" s="36" t="str">
        <f t="shared" si="196"/>
        <v/>
      </c>
      <c r="Z259" s="36" t="str">
        <f t="shared" si="196"/>
        <v/>
      </c>
      <c r="AA259" s="36" t="str">
        <f t="shared" si="196"/>
        <v/>
      </c>
      <c r="AB259" s="36" t="str">
        <f t="shared" si="196"/>
        <v/>
      </c>
      <c r="AC259" s="36" t="str">
        <f t="shared" si="196"/>
        <v/>
      </c>
      <c r="AD259" s="36" t="str">
        <f t="shared" si="196"/>
        <v/>
      </c>
      <c r="AE259" s="36" t="str">
        <f t="shared" si="196"/>
        <v/>
      </c>
      <c r="AF259" s="36" t="str">
        <f t="shared" si="196"/>
        <v/>
      </c>
      <c r="AG259" s="36" t="str">
        <f t="shared" si="196"/>
        <v/>
      </c>
    </row>
    <row r="260" spans="1:33" s="8" customFormat="1">
      <c r="A260" s="653"/>
      <c r="B260" s="655"/>
      <c r="C260" s="657"/>
      <c r="D260" s="33" t="str">
        <f t="shared" ref="D260:AG260" si="197">IF(G$80="","",G$80)</f>
        <v/>
      </c>
      <c r="E260" s="33" t="str">
        <f t="shared" si="197"/>
        <v/>
      </c>
      <c r="F260" s="33" t="str">
        <f t="shared" si="197"/>
        <v/>
      </c>
      <c r="G260" s="33" t="str">
        <f t="shared" si="197"/>
        <v/>
      </c>
      <c r="H260" s="33" t="str">
        <f t="shared" si="197"/>
        <v/>
      </c>
      <c r="I260" s="33" t="str">
        <f t="shared" si="197"/>
        <v/>
      </c>
      <c r="J260" s="33" t="str">
        <f t="shared" si="197"/>
        <v/>
      </c>
      <c r="K260" s="33" t="str">
        <f t="shared" si="197"/>
        <v/>
      </c>
      <c r="L260" s="33" t="str">
        <f t="shared" si="197"/>
        <v/>
      </c>
      <c r="M260" s="33" t="str">
        <f t="shared" si="197"/>
        <v/>
      </c>
      <c r="N260" s="33" t="str">
        <f t="shared" si="197"/>
        <v/>
      </c>
      <c r="O260" s="33" t="str">
        <f t="shared" si="197"/>
        <v/>
      </c>
      <c r="P260" s="33" t="str">
        <f t="shared" si="197"/>
        <v/>
      </c>
      <c r="Q260" s="33" t="str">
        <f t="shared" si="197"/>
        <v/>
      </c>
      <c r="R260" s="33" t="str">
        <f t="shared" si="197"/>
        <v/>
      </c>
      <c r="S260" s="33" t="str">
        <f t="shared" si="197"/>
        <v/>
      </c>
      <c r="T260" s="33" t="str">
        <f t="shared" si="197"/>
        <v/>
      </c>
      <c r="U260" s="33" t="str">
        <f t="shared" si="197"/>
        <v/>
      </c>
      <c r="V260" s="33" t="str">
        <f t="shared" si="197"/>
        <v/>
      </c>
      <c r="W260" s="33" t="str">
        <f t="shared" si="197"/>
        <v/>
      </c>
      <c r="X260" s="33" t="str">
        <f t="shared" si="197"/>
        <v/>
      </c>
      <c r="Y260" s="33" t="str">
        <f t="shared" si="197"/>
        <v/>
      </c>
      <c r="Z260" s="33" t="str">
        <f t="shared" si="197"/>
        <v/>
      </c>
      <c r="AA260" s="33" t="str">
        <f t="shared" si="197"/>
        <v/>
      </c>
      <c r="AB260" s="33" t="str">
        <f t="shared" si="197"/>
        <v/>
      </c>
      <c r="AC260" s="33" t="str">
        <f t="shared" si="197"/>
        <v/>
      </c>
      <c r="AD260" s="33" t="str">
        <f t="shared" si="197"/>
        <v/>
      </c>
      <c r="AE260" s="33" t="str">
        <f t="shared" si="197"/>
        <v/>
      </c>
      <c r="AF260" s="33" t="str">
        <f t="shared" si="197"/>
        <v/>
      </c>
      <c r="AG260" s="33" t="str">
        <f t="shared" si="197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4" customFormat="1" ht="18" customHeight="1">
      <c r="A271" s="403" t="s">
        <v>211</v>
      </c>
      <c r="B271" s="404" t="s">
        <v>212</v>
      </c>
      <c r="H271" s="405"/>
    </row>
    <row r="272" spans="1:33" s="407" customFormat="1" ht="19.5" customHeight="1">
      <c r="A272" s="406"/>
      <c r="B272" s="407" t="s">
        <v>142</v>
      </c>
    </row>
    <row r="273" spans="1:40" s="8" customFormat="1" ht="11.25" customHeight="1">
      <c r="A273" s="652" t="s">
        <v>22</v>
      </c>
      <c r="B273" s="654" t="s">
        <v>240</v>
      </c>
      <c r="C273" s="656" t="s">
        <v>0</v>
      </c>
      <c r="D273" s="656" t="s">
        <v>61</v>
      </c>
      <c r="E273" s="387" t="str">
        <f t="shared" ref="E273:AH273" si="198">IF(G$79="","",G$79)</f>
        <v/>
      </c>
      <c r="F273" s="387" t="str">
        <f t="shared" si="198"/>
        <v/>
      </c>
      <c r="G273" s="387" t="str">
        <f t="shared" si="198"/>
        <v/>
      </c>
      <c r="H273" s="387" t="str">
        <f t="shared" si="198"/>
        <v/>
      </c>
      <c r="I273" s="387" t="str">
        <f t="shared" si="198"/>
        <v/>
      </c>
      <c r="J273" s="387" t="str">
        <f t="shared" si="198"/>
        <v/>
      </c>
      <c r="K273" s="387" t="str">
        <f t="shared" si="198"/>
        <v/>
      </c>
      <c r="L273" s="387" t="str">
        <f t="shared" si="198"/>
        <v/>
      </c>
      <c r="M273" s="387" t="str">
        <f t="shared" si="198"/>
        <v/>
      </c>
      <c r="N273" s="387" t="str">
        <f t="shared" si="198"/>
        <v/>
      </c>
      <c r="O273" s="387" t="str">
        <f t="shared" si="198"/>
        <v/>
      </c>
      <c r="P273" s="387" t="str">
        <f t="shared" si="198"/>
        <v/>
      </c>
      <c r="Q273" s="387" t="str">
        <f t="shared" si="198"/>
        <v/>
      </c>
      <c r="R273" s="387" t="str">
        <f t="shared" si="198"/>
        <v/>
      </c>
      <c r="S273" s="387" t="str">
        <f t="shared" si="198"/>
        <v/>
      </c>
      <c r="T273" s="387" t="str">
        <f t="shared" si="198"/>
        <v/>
      </c>
      <c r="U273" s="387" t="str">
        <f t="shared" si="198"/>
        <v/>
      </c>
      <c r="V273" s="387" t="str">
        <f t="shared" si="198"/>
        <v/>
      </c>
      <c r="W273" s="387" t="str">
        <f t="shared" si="198"/>
        <v/>
      </c>
      <c r="X273" s="387" t="str">
        <f t="shared" si="198"/>
        <v/>
      </c>
      <c r="Y273" s="387" t="str">
        <f t="shared" si="198"/>
        <v/>
      </c>
      <c r="Z273" s="387" t="str">
        <f t="shared" si="198"/>
        <v/>
      </c>
      <c r="AA273" s="387" t="str">
        <f t="shared" si="198"/>
        <v/>
      </c>
      <c r="AB273" s="387" t="str">
        <f t="shared" si="198"/>
        <v/>
      </c>
      <c r="AC273" s="387" t="str">
        <f t="shared" si="198"/>
        <v/>
      </c>
      <c r="AD273" s="387" t="str">
        <f t="shared" si="198"/>
        <v/>
      </c>
      <c r="AE273" s="387" t="str">
        <f t="shared" si="198"/>
        <v/>
      </c>
      <c r="AF273" s="387" t="str">
        <f t="shared" si="198"/>
        <v/>
      </c>
      <c r="AG273" s="387" t="str">
        <f t="shared" si="198"/>
        <v/>
      </c>
      <c r="AH273" s="387" t="str">
        <f t="shared" si="198"/>
        <v/>
      </c>
    </row>
    <row r="274" spans="1:40" s="8" customFormat="1" ht="11.25" customHeight="1">
      <c r="A274" s="660"/>
      <c r="B274" s="655"/>
      <c r="C274" s="661"/>
      <c r="D274" s="661"/>
      <c r="E274" s="33" t="str">
        <f t="shared" ref="E274:AH274" si="199">IF(G$80="","",G$80)</f>
        <v/>
      </c>
      <c r="F274" s="33" t="str">
        <f t="shared" si="199"/>
        <v/>
      </c>
      <c r="G274" s="33" t="str">
        <f t="shared" si="199"/>
        <v/>
      </c>
      <c r="H274" s="33" t="str">
        <f t="shared" si="199"/>
        <v/>
      </c>
      <c r="I274" s="33" t="str">
        <f t="shared" si="199"/>
        <v/>
      </c>
      <c r="J274" s="33" t="str">
        <f t="shared" si="199"/>
        <v/>
      </c>
      <c r="K274" s="33" t="str">
        <f t="shared" si="199"/>
        <v/>
      </c>
      <c r="L274" s="33" t="str">
        <f t="shared" si="199"/>
        <v/>
      </c>
      <c r="M274" s="33" t="str">
        <f t="shared" si="199"/>
        <v/>
      </c>
      <c r="N274" s="33" t="str">
        <f t="shared" si="199"/>
        <v/>
      </c>
      <c r="O274" s="33" t="str">
        <f t="shared" si="199"/>
        <v/>
      </c>
      <c r="P274" s="33" t="str">
        <f t="shared" si="199"/>
        <v/>
      </c>
      <c r="Q274" s="33" t="str">
        <f t="shared" si="199"/>
        <v/>
      </c>
      <c r="R274" s="33" t="str">
        <f t="shared" si="199"/>
        <v/>
      </c>
      <c r="S274" s="33" t="str">
        <f t="shared" si="199"/>
        <v/>
      </c>
      <c r="T274" s="33" t="str">
        <f t="shared" si="199"/>
        <v/>
      </c>
      <c r="U274" s="33" t="str">
        <f t="shared" si="199"/>
        <v/>
      </c>
      <c r="V274" s="33" t="str">
        <f t="shared" si="199"/>
        <v/>
      </c>
      <c r="W274" s="33" t="str">
        <f t="shared" si="199"/>
        <v/>
      </c>
      <c r="X274" s="33" t="str">
        <f t="shared" si="199"/>
        <v/>
      </c>
      <c r="Y274" s="33" t="str">
        <f t="shared" si="199"/>
        <v/>
      </c>
      <c r="Z274" s="33" t="str">
        <f t="shared" si="199"/>
        <v/>
      </c>
      <c r="AA274" s="33" t="str">
        <f t="shared" si="199"/>
        <v/>
      </c>
      <c r="AB274" s="33" t="str">
        <f t="shared" si="199"/>
        <v/>
      </c>
      <c r="AC274" s="33" t="str">
        <f t="shared" si="199"/>
        <v/>
      </c>
      <c r="AD274" s="33" t="str">
        <f t="shared" si="199"/>
        <v/>
      </c>
      <c r="AE274" s="33" t="str">
        <f t="shared" si="199"/>
        <v/>
      </c>
      <c r="AF274" s="33" t="str">
        <f t="shared" si="199"/>
        <v/>
      </c>
      <c r="AG274" s="33" t="str">
        <f t="shared" si="199"/>
        <v/>
      </c>
      <c r="AH274" s="33" t="str">
        <f t="shared" si="199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7" customFormat="1" ht="19.5" customHeight="1">
      <c r="A286" s="406"/>
      <c r="B286" s="407" t="s">
        <v>214</v>
      </c>
    </row>
    <row r="287" spans="1:40" s="8" customFormat="1" ht="11.25" customHeight="1">
      <c r="A287" s="652" t="s">
        <v>125</v>
      </c>
      <c r="B287" s="654" t="s">
        <v>239</v>
      </c>
      <c r="C287" s="656" t="s">
        <v>0</v>
      </c>
      <c r="D287" s="656" t="s">
        <v>61</v>
      </c>
      <c r="E287" s="387" t="str">
        <f t="shared" ref="E287:AH287" si="200">IF(G$79="","",G$79)</f>
        <v/>
      </c>
      <c r="F287" s="387" t="str">
        <f t="shared" si="200"/>
        <v/>
      </c>
      <c r="G287" s="387" t="str">
        <f t="shared" si="200"/>
        <v/>
      </c>
      <c r="H287" s="387" t="str">
        <f t="shared" si="200"/>
        <v/>
      </c>
      <c r="I287" s="387" t="str">
        <f t="shared" si="200"/>
        <v/>
      </c>
      <c r="J287" s="387" t="str">
        <f t="shared" si="200"/>
        <v/>
      </c>
      <c r="K287" s="387" t="str">
        <f t="shared" si="200"/>
        <v/>
      </c>
      <c r="L287" s="387" t="str">
        <f t="shared" si="200"/>
        <v/>
      </c>
      <c r="M287" s="387" t="str">
        <f t="shared" si="200"/>
        <v/>
      </c>
      <c r="N287" s="387" t="str">
        <f t="shared" si="200"/>
        <v/>
      </c>
      <c r="O287" s="387" t="str">
        <f t="shared" si="200"/>
        <v/>
      </c>
      <c r="P287" s="387" t="str">
        <f t="shared" si="200"/>
        <v/>
      </c>
      <c r="Q287" s="387" t="str">
        <f t="shared" si="200"/>
        <v/>
      </c>
      <c r="R287" s="387" t="str">
        <f t="shared" si="200"/>
        <v/>
      </c>
      <c r="S287" s="387" t="str">
        <f t="shared" si="200"/>
        <v/>
      </c>
      <c r="T287" s="387" t="str">
        <f t="shared" si="200"/>
        <v/>
      </c>
      <c r="U287" s="387" t="str">
        <f t="shared" si="200"/>
        <v/>
      </c>
      <c r="V287" s="387" t="str">
        <f t="shared" si="200"/>
        <v/>
      </c>
      <c r="W287" s="387" t="str">
        <f t="shared" si="200"/>
        <v/>
      </c>
      <c r="X287" s="387" t="str">
        <f t="shared" si="200"/>
        <v/>
      </c>
      <c r="Y287" s="387" t="str">
        <f t="shared" si="200"/>
        <v/>
      </c>
      <c r="Z287" s="387" t="str">
        <f t="shared" si="200"/>
        <v/>
      </c>
      <c r="AA287" s="387" t="str">
        <f t="shared" si="200"/>
        <v/>
      </c>
      <c r="AB287" s="387" t="str">
        <f t="shared" si="200"/>
        <v/>
      </c>
      <c r="AC287" s="387" t="str">
        <f t="shared" si="200"/>
        <v/>
      </c>
      <c r="AD287" s="387" t="str">
        <f t="shared" si="200"/>
        <v/>
      </c>
      <c r="AE287" s="387" t="str">
        <f t="shared" si="200"/>
        <v/>
      </c>
      <c r="AF287" s="387" t="str">
        <f t="shared" si="200"/>
        <v/>
      </c>
      <c r="AG287" s="387" t="str">
        <f t="shared" si="200"/>
        <v/>
      </c>
      <c r="AH287" s="387" t="str">
        <f t="shared" si="200"/>
        <v/>
      </c>
    </row>
    <row r="288" spans="1:40" s="8" customFormat="1" ht="11.25" customHeight="1">
      <c r="A288" s="660"/>
      <c r="B288" s="655"/>
      <c r="C288" s="661"/>
      <c r="D288" s="661"/>
      <c r="E288" s="33" t="str">
        <f t="shared" ref="E288:AH288" si="201">IF(G$80="","",G$80)</f>
        <v/>
      </c>
      <c r="F288" s="33" t="str">
        <f t="shared" si="201"/>
        <v/>
      </c>
      <c r="G288" s="33" t="str">
        <f t="shared" si="201"/>
        <v/>
      </c>
      <c r="H288" s="33" t="str">
        <f t="shared" si="201"/>
        <v/>
      </c>
      <c r="I288" s="33" t="str">
        <f t="shared" si="201"/>
        <v/>
      </c>
      <c r="J288" s="33" t="str">
        <f t="shared" si="201"/>
        <v/>
      </c>
      <c r="K288" s="33" t="str">
        <f t="shared" si="201"/>
        <v/>
      </c>
      <c r="L288" s="33" t="str">
        <f t="shared" si="201"/>
        <v/>
      </c>
      <c r="M288" s="33" t="str">
        <f t="shared" si="201"/>
        <v/>
      </c>
      <c r="N288" s="33" t="str">
        <f t="shared" si="201"/>
        <v/>
      </c>
      <c r="O288" s="33" t="str">
        <f t="shared" si="201"/>
        <v/>
      </c>
      <c r="P288" s="33" t="str">
        <f t="shared" si="201"/>
        <v/>
      </c>
      <c r="Q288" s="33" t="str">
        <f t="shared" si="201"/>
        <v/>
      </c>
      <c r="R288" s="33" t="str">
        <f t="shared" si="201"/>
        <v/>
      </c>
      <c r="S288" s="33" t="str">
        <f t="shared" si="201"/>
        <v/>
      </c>
      <c r="T288" s="33" t="str">
        <f t="shared" si="201"/>
        <v/>
      </c>
      <c r="U288" s="33" t="str">
        <f t="shared" si="201"/>
        <v/>
      </c>
      <c r="V288" s="33" t="str">
        <f t="shared" si="201"/>
        <v/>
      </c>
      <c r="W288" s="33" t="str">
        <f t="shared" si="201"/>
        <v/>
      </c>
      <c r="X288" s="33" t="str">
        <f t="shared" si="201"/>
        <v/>
      </c>
      <c r="Y288" s="33" t="str">
        <f t="shared" si="201"/>
        <v/>
      </c>
      <c r="Z288" s="33" t="str">
        <f t="shared" si="201"/>
        <v/>
      </c>
      <c r="AA288" s="33" t="str">
        <f t="shared" si="201"/>
        <v/>
      </c>
      <c r="AB288" s="33" t="str">
        <f t="shared" si="201"/>
        <v/>
      </c>
      <c r="AC288" s="33" t="str">
        <f t="shared" si="201"/>
        <v/>
      </c>
      <c r="AD288" s="33" t="str">
        <f t="shared" si="201"/>
        <v/>
      </c>
      <c r="AE288" s="33" t="str">
        <f t="shared" si="201"/>
        <v/>
      </c>
      <c r="AF288" s="33" t="str">
        <f t="shared" si="201"/>
        <v/>
      </c>
      <c r="AG288" s="33" t="str">
        <f t="shared" si="201"/>
        <v/>
      </c>
      <c r="AH288" s="33" t="str">
        <f t="shared" si="201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7" customFormat="1" ht="19.5" customHeight="1">
      <c r="A300" s="406"/>
      <c r="B300" s="407" t="s">
        <v>215</v>
      </c>
    </row>
    <row r="301" spans="1:40" s="8" customFormat="1">
      <c r="A301" s="652" t="s">
        <v>22</v>
      </c>
      <c r="B301" s="654" t="s">
        <v>216</v>
      </c>
      <c r="C301" s="656" t="s">
        <v>0</v>
      </c>
      <c r="D301" s="387" t="str">
        <f t="shared" ref="D301:AG301" si="202">IF(G$79="","",G$79)</f>
        <v/>
      </c>
      <c r="E301" s="387" t="str">
        <f t="shared" si="202"/>
        <v/>
      </c>
      <c r="F301" s="387" t="str">
        <f t="shared" si="202"/>
        <v/>
      </c>
      <c r="G301" s="387" t="str">
        <f t="shared" si="202"/>
        <v/>
      </c>
      <c r="H301" s="387" t="str">
        <f t="shared" si="202"/>
        <v/>
      </c>
      <c r="I301" s="387" t="str">
        <f t="shared" si="202"/>
        <v/>
      </c>
      <c r="J301" s="387" t="str">
        <f t="shared" si="202"/>
        <v/>
      </c>
      <c r="K301" s="387" t="str">
        <f t="shared" si="202"/>
        <v/>
      </c>
      <c r="L301" s="387" t="str">
        <f t="shared" si="202"/>
        <v/>
      </c>
      <c r="M301" s="387" t="str">
        <f t="shared" si="202"/>
        <v/>
      </c>
      <c r="N301" s="387" t="str">
        <f t="shared" si="202"/>
        <v/>
      </c>
      <c r="O301" s="387" t="str">
        <f t="shared" si="202"/>
        <v/>
      </c>
      <c r="P301" s="387" t="str">
        <f t="shared" si="202"/>
        <v/>
      </c>
      <c r="Q301" s="387" t="str">
        <f t="shared" si="202"/>
        <v/>
      </c>
      <c r="R301" s="387" t="str">
        <f t="shared" si="202"/>
        <v/>
      </c>
      <c r="S301" s="387" t="str">
        <f t="shared" si="202"/>
        <v/>
      </c>
      <c r="T301" s="387" t="str">
        <f t="shared" si="202"/>
        <v/>
      </c>
      <c r="U301" s="387" t="str">
        <f t="shared" si="202"/>
        <v/>
      </c>
      <c r="V301" s="387" t="str">
        <f t="shared" si="202"/>
        <v/>
      </c>
      <c r="W301" s="387" t="str">
        <f t="shared" si="202"/>
        <v/>
      </c>
      <c r="X301" s="387" t="str">
        <f t="shared" si="202"/>
        <v/>
      </c>
      <c r="Y301" s="387" t="str">
        <f t="shared" si="202"/>
        <v/>
      </c>
      <c r="Z301" s="387" t="str">
        <f t="shared" si="202"/>
        <v/>
      </c>
      <c r="AA301" s="387" t="str">
        <f t="shared" si="202"/>
        <v/>
      </c>
      <c r="AB301" s="387" t="str">
        <f t="shared" si="202"/>
        <v/>
      </c>
      <c r="AC301" s="387" t="str">
        <f t="shared" si="202"/>
        <v/>
      </c>
      <c r="AD301" s="387" t="str">
        <f t="shared" si="202"/>
        <v/>
      </c>
      <c r="AE301" s="387" t="str">
        <f t="shared" si="202"/>
        <v/>
      </c>
      <c r="AF301" s="387" t="str">
        <f t="shared" si="202"/>
        <v/>
      </c>
      <c r="AG301" s="387" t="str">
        <f t="shared" si="202"/>
        <v/>
      </c>
    </row>
    <row r="302" spans="1:40" s="8" customFormat="1">
      <c r="A302" s="653"/>
      <c r="B302" s="655"/>
      <c r="C302" s="657"/>
      <c r="D302" s="33" t="str">
        <f t="shared" ref="D302:AG302" si="203">IF(G$80="","",G$80)</f>
        <v/>
      </c>
      <c r="E302" s="33" t="str">
        <f t="shared" si="203"/>
        <v/>
      </c>
      <c r="F302" s="33" t="str">
        <f t="shared" si="203"/>
        <v/>
      </c>
      <c r="G302" s="33" t="str">
        <f t="shared" si="203"/>
        <v/>
      </c>
      <c r="H302" s="33" t="str">
        <f t="shared" si="203"/>
        <v/>
      </c>
      <c r="I302" s="33" t="str">
        <f t="shared" si="203"/>
        <v/>
      </c>
      <c r="J302" s="33" t="str">
        <f t="shared" si="203"/>
        <v/>
      </c>
      <c r="K302" s="33" t="str">
        <f t="shared" si="203"/>
        <v/>
      </c>
      <c r="L302" s="33" t="str">
        <f t="shared" si="203"/>
        <v/>
      </c>
      <c r="M302" s="33" t="str">
        <f t="shared" si="203"/>
        <v/>
      </c>
      <c r="N302" s="33" t="str">
        <f t="shared" si="203"/>
        <v/>
      </c>
      <c r="O302" s="33" t="str">
        <f t="shared" si="203"/>
        <v/>
      </c>
      <c r="P302" s="33" t="str">
        <f t="shared" si="203"/>
        <v/>
      </c>
      <c r="Q302" s="33" t="str">
        <f t="shared" si="203"/>
        <v/>
      </c>
      <c r="R302" s="33" t="str">
        <f t="shared" si="203"/>
        <v/>
      </c>
      <c r="S302" s="33" t="str">
        <f t="shared" si="203"/>
        <v/>
      </c>
      <c r="T302" s="33" t="str">
        <f t="shared" si="203"/>
        <v/>
      </c>
      <c r="U302" s="33" t="str">
        <f t="shared" si="203"/>
        <v/>
      </c>
      <c r="V302" s="33" t="str">
        <f t="shared" si="203"/>
        <v/>
      </c>
      <c r="W302" s="33" t="str">
        <f t="shared" si="203"/>
        <v/>
      </c>
      <c r="X302" s="33" t="str">
        <f t="shared" si="203"/>
        <v/>
      </c>
      <c r="Y302" s="33" t="str">
        <f t="shared" si="203"/>
        <v/>
      </c>
      <c r="Z302" s="33" t="str">
        <f t="shared" si="203"/>
        <v/>
      </c>
      <c r="AA302" s="33" t="str">
        <f t="shared" si="203"/>
        <v/>
      </c>
      <c r="AB302" s="33" t="str">
        <f t="shared" si="203"/>
        <v/>
      </c>
      <c r="AC302" s="33" t="str">
        <f t="shared" si="203"/>
        <v/>
      </c>
      <c r="AD302" s="33" t="str">
        <f t="shared" si="203"/>
        <v/>
      </c>
      <c r="AE302" s="33" t="str">
        <f t="shared" si="203"/>
        <v/>
      </c>
      <c r="AF302" s="33" t="str">
        <f t="shared" si="203"/>
        <v/>
      </c>
      <c r="AG302" s="33" t="str">
        <f t="shared" si="203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 t="str">
        <f>IF(G$79="","",SUMPRODUCT(D$261:D$270,E$289:E$298))</f>
        <v/>
      </c>
      <c r="E303" s="84" t="str">
        <f t="shared" ref="E303:AG303" si="204">IF(H$79="","",SUMPRODUCT(E$261:E$270,F$289:F$298))</f>
        <v/>
      </c>
      <c r="F303" s="84" t="str">
        <f t="shared" si="204"/>
        <v/>
      </c>
      <c r="G303" s="84" t="str">
        <f t="shared" si="204"/>
        <v/>
      </c>
      <c r="H303" s="84" t="str">
        <f>IF(K$79="","",SUMPRODUCT(H$261:H$270,I$289:I$298))</f>
        <v/>
      </c>
      <c r="I303" s="84" t="str">
        <f t="shared" si="204"/>
        <v/>
      </c>
      <c r="J303" s="84" t="str">
        <f t="shared" si="204"/>
        <v/>
      </c>
      <c r="K303" s="84" t="str">
        <f t="shared" si="204"/>
        <v/>
      </c>
      <c r="L303" s="84" t="str">
        <f t="shared" si="204"/>
        <v/>
      </c>
      <c r="M303" s="84" t="str">
        <f t="shared" si="204"/>
        <v/>
      </c>
      <c r="N303" s="84" t="str">
        <f t="shared" si="204"/>
        <v/>
      </c>
      <c r="O303" s="84" t="str">
        <f t="shared" si="204"/>
        <v/>
      </c>
      <c r="P303" s="84" t="str">
        <f t="shared" si="204"/>
        <v/>
      </c>
      <c r="Q303" s="84" t="str">
        <f t="shared" si="204"/>
        <v/>
      </c>
      <c r="R303" s="84" t="str">
        <f t="shared" si="204"/>
        <v/>
      </c>
      <c r="S303" s="84" t="str">
        <f t="shared" si="204"/>
        <v/>
      </c>
      <c r="T303" s="84" t="str">
        <f t="shared" si="204"/>
        <v/>
      </c>
      <c r="U303" s="84" t="str">
        <f t="shared" si="204"/>
        <v/>
      </c>
      <c r="V303" s="84" t="str">
        <f t="shared" si="204"/>
        <v/>
      </c>
      <c r="W303" s="84" t="str">
        <f t="shared" si="204"/>
        <v/>
      </c>
      <c r="X303" s="84" t="str">
        <f t="shared" si="204"/>
        <v/>
      </c>
      <c r="Y303" s="84" t="str">
        <f t="shared" si="204"/>
        <v/>
      </c>
      <c r="Z303" s="84" t="str">
        <f t="shared" si="204"/>
        <v/>
      </c>
      <c r="AA303" s="84" t="str">
        <f t="shared" si="204"/>
        <v/>
      </c>
      <c r="AB303" s="84" t="str">
        <f t="shared" si="204"/>
        <v/>
      </c>
      <c r="AC303" s="84" t="str">
        <f t="shared" si="204"/>
        <v/>
      </c>
      <c r="AD303" s="84" t="str">
        <f t="shared" si="204"/>
        <v/>
      </c>
      <c r="AE303" s="84" t="str">
        <f t="shared" si="204"/>
        <v/>
      </c>
      <c r="AF303" s="84" t="str">
        <f t="shared" si="204"/>
        <v/>
      </c>
      <c r="AG303" s="84" t="str">
        <f t="shared" si="204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 t="str">
        <f>IF(G$79="","",SUM(D$230))</f>
        <v/>
      </c>
      <c r="E304" s="88" t="str">
        <f t="shared" ref="E304:AG304" si="205">IF(H$79="","",SUM(E$230))</f>
        <v/>
      </c>
      <c r="F304" s="88" t="str">
        <f t="shared" si="205"/>
        <v/>
      </c>
      <c r="G304" s="88" t="str">
        <f t="shared" si="205"/>
        <v/>
      </c>
      <c r="H304" s="88" t="str">
        <f t="shared" si="205"/>
        <v/>
      </c>
      <c r="I304" s="88" t="str">
        <f t="shared" si="205"/>
        <v/>
      </c>
      <c r="J304" s="88" t="str">
        <f t="shared" si="205"/>
        <v/>
      </c>
      <c r="K304" s="88" t="str">
        <f t="shared" si="205"/>
        <v/>
      </c>
      <c r="L304" s="88" t="str">
        <f t="shared" si="205"/>
        <v/>
      </c>
      <c r="M304" s="88" t="str">
        <f t="shared" si="205"/>
        <v/>
      </c>
      <c r="N304" s="88" t="str">
        <f t="shared" si="205"/>
        <v/>
      </c>
      <c r="O304" s="88" t="str">
        <f t="shared" si="205"/>
        <v/>
      </c>
      <c r="P304" s="88" t="str">
        <f t="shared" si="205"/>
        <v/>
      </c>
      <c r="Q304" s="88" t="str">
        <f t="shared" si="205"/>
        <v/>
      </c>
      <c r="R304" s="88" t="str">
        <f t="shared" si="205"/>
        <v/>
      </c>
      <c r="S304" s="88" t="str">
        <f t="shared" si="205"/>
        <v/>
      </c>
      <c r="T304" s="88" t="str">
        <f t="shared" si="205"/>
        <v/>
      </c>
      <c r="U304" s="88" t="str">
        <f t="shared" si="205"/>
        <v/>
      </c>
      <c r="V304" s="88" t="str">
        <f t="shared" si="205"/>
        <v/>
      </c>
      <c r="W304" s="88" t="str">
        <f t="shared" si="205"/>
        <v/>
      </c>
      <c r="X304" s="88" t="str">
        <f t="shared" si="205"/>
        <v/>
      </c>
      <c r="Y304" s="88" t="str">
        <f t="shared" si="205"/>
        <v/>
      </c>
      <c r="Z304" s="88" t="str">
        <f t="shared" si="205"/>
        <v/>
      </c>
      <c r="AA304" s="88" t="str">
        <f t="shared" si="205"/>
        <v/>
      </c>
      <c r="AB304" s="88" t="str">
        <f t="shared" si="205"/>
        <v/>
      </c>
      <c r="AC304" s="88" t="str">
        <f t="shared" si="205"/>
        <v/>
      </c>
      <c r="AD304" s="88" t="str">
        <f t="shared" si="205"/>
        <v/>
      </c>
      <c r="AE304" s="88" t="str">
        <f t="shared" si="205"/>
        <v/>
      </c>
      <c r="AF304" s="88" t="str">
        <f t="shared" si="205"/>
        <v/>
      </c>
      <c r="AG304" s="88" t="str">
        <f t="shared" si="205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/>
      </c>
      <c r="E305" s="282" t="str">
        <f t="shared" ref="E305:AG305" si="206">IF(H$79="","",IF(E$303=0,"Nie dotyczy",IF(E$304/E$303&lt;=1,"Tak","Nie")))</f>
        <v/>
      </c>
      <c r="F305" s="282" t="str">
        <f t="shared" si="206"/>
        <v/>
      </c>
      <c r="G305" s="282" t="str">
        <f t="shared" si="206"/>
        <v/>
      </c>
      <c r="H305" s="282" t="str">
        <f t="shared" si="206"/>
        <v/>
      </c>
      <c r="I305" s="282" t="str">
        <f t="shared" si="206"/>
        <v/>
      </c>
      <c r="J305" s="282" t="str">
        <f t="shared" si="206"/>
        <v/>
      </c>
      <c r="K305" s="282" t="str">
        <f t="shared" si="206"/>
        <v/>
      </c>
      <c r="L305" s="282" t="str">
        <f t="shared" si="206"/>
        <v/>
      </c>
      <c r="M305" s="282" t="str">
        <f t="shared" si="206"/>
        <v/>
      </c>
      <c r="N305" s="282" t="str">
        <f t="shared" si="206"/>
        <v/>
      </c>
      <c r="O305" s="282" t="str">
        <f t="shared" si="206"/>
        <v/>
      </c>
      <c r="P305" s="282" t="str">
        <f t="shared" si="206"/>
        <v/>
      </c>
      <c r="Q305" s="282" t="str">
        <f t="shared" si="206"/>
        <v/>
      </c>
      <c r="R305" s="282" t="str">
        <f t="shared" si="206"/>
        <v/>
      </c>
      <c r="S305" s="282" t="str">
        <f t="shared" si="206"/>
        <v/>
      </c>
      <c r="T305" s="282" t="str">
        <f t="shared" si="206"/>
        <v/>
      </c>
      <c r="U305" s="282" t="str">
        <f t="shared" si="206"/>
        <v/>
      </c>
      <c r="V305" s="282" t="str">
        <f t="shared" si="206"/>
        <v/>
      </c>
      <c r="W305" s="282" t="str">
        <f t="shared" si="206"/>
        <v/>
      </c>
      <c r="X305" s="282" t="str">
        <f t="shared" si="206"/>
        <v/>
      </c>
      <c r="Y305" s="282" t="str">
        <f t="shared" si="206"/>
        <v/>
      </c>
      <c r="Z305" s="282" t="str">
        <f t="shared" si="206"/>
        <v/>
      </c>
      <c r="AA305" s="282" t="str">
        <f t="shared" si="206"/>
        <v/>
      </c>
      <c r="AB305" s="282" t="str">
        <f t="shared" si="206"/>
        <v/>
      </c>
      <c r="AC305" s="282" t="str">
        <f t="shared" si="206"/>
        <v/>
      </c>
      <c r="AD305" s="282" t="str">
        <f t="shared" si="206"/>
        <v/>
      </c>
      <c r="AE305" s="282" t="str">
        <f t="shared" si="206"/>
        <v/>
      </c>
      <c r="AF305" s="282" t="str">
        <f t="shared" si="206"/>
        <v/>
      </c>
      <c r="AG305" s="282" t="str">
        <f t="shared" si="206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/>
      </c>
      <c r="E306" s="89" t="str">
        <f t="shared" ref="E306:AG306" si="207">IF(H$79="","",IF(E$305="Nie",E$304-E$303,"Nie dotyczy"))</f>
        <v/>
      </c>
      <c r="F306" s="89" t="str">
        <f t="shared" si="207"/>
        <v/>
      </c>
      <c r="G306" s="89" t="str">
        <f t="shared" si="207"/>
        <v/>
      </c>
      <c r="H306" s="89" t="str">
        <f t="shared" si="207"/>
        <v/>
      </c>
      <c r="I306" s="89" t="str">
        <f t="shared" si="207"/>
        <v/>
      </c>
      <c r="J306" s="89" t="str">
        <f t="shared" si="207"/>
        <v/>
      </c>
      <c r="K306" s="89" t="str">
        <f t="shared" si="207"/>
        <v/>
      </c>
      <c r="L306" s="89" t="str">
        <f t="shared" si="207"/>
        <v/>
      </c>
      <c r="M306" s="89" t="str">
        <f t="shared" si="207"/>
        <v/>
      </c>
      <c r="N306" s="89" t="str">
        <f t="shared" si="207"/>
        <v/>
      </c>
      <c r="O306" s="89" t="str">
        <f t="shared" si="207"/>
        <v/>
      </c>
      <c r="P306" s="89" t="str">
        <f t="shared" si="207"/>
        <v/>
      </c>
      <c r="Q306" s="89" t="str">
        <f t="shared" si="207"/>
        <v/>
      </c>
      <c r="R306" s="89" t="str">
        <f t="shared" si="207"/>
        <v/>
      </c>
      <c r="S306" s="89" t="str">
        <f t="shared" si="207"/>
        <v/>
      </c>
      <c r="T306" s="89" t="str">
        <f t="shared" si="207"/>
        <v/>
      </c>
      <c r="U306" s="89" t="str">
        <f t="shared" si="207"/>
        <v/>
      </c>
      <c r="V306" s="89" t="str">
        <f t="shared" si="207"/>
        <v/>
      </c>
      <c r="W306" s="89" t="str">
        <f t="shared" si="207"/>
        <v/>
      </c>
      <c r="X306" s="89" t="str">
        <f t="shared" si="207"/>
        <v/>
      </c>
      <c r="Y306" s="89" t="str">
        <f t="shared" si="207"/>
        <v/>
      </c>
      <c r="Z306" s="89" t="str">
        <f t="shared" si="207"/>
        <v/>
      </c>
      <c r="AA306" s="89" t="str">
        <f t="shared" si="207"/>
        <v/>
      </c>
      <c r="AB306" s="89" t="str">
        <f t="shared" si="207"/>
        <v/>
      </c>
      <c r="AC306" s="89" t="str">
        <f t="shared" si="207"/>
        <v/>
      </c>
      <c r="AD306" s="89" t="str">
        <f t="shared" si="207"/>
        <v/>
      </c>
      <c r="AE306" s="89" t="str">
        <f t="shared" si="207"/>
        <v/>
      </c>
      <c r="AF306" s="89" t="str">
        <f t="shared" si="207"/>
        <v/>
      </c>
      <c r="AG306" s="89" t="str">
        <f t="shared" si="207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/>
      </c>
      <c r="E307" s="90" t="str">
        <f t="shared" ref="E307:AG307" si="208">IF(H$79="","",IF(E$306="Nie dotyczy","Nie dotyczy",E$306/E$303))</f>
        <v/>
      </c>
      <c r="F307" s="90" t="str">
        <f t="shared" si="208"/>
        <v/>
      </c>
      <c r="G307" s="90" t="str">
        <f t="shared" si="208"/>
        <v/>
      </c>
      <c r="H307" s="90" t="str">
        <f t="shared" si="208"/>
        <v/>
      </c>
      <c r="I307" s="90" t="str">
        <f t="shared" si="208"/>
        <v/>
      </c>
      <c r="J307" s="90" t="str">
        <f t="shared" si="208"/>
        <v/>
      </c>
      <c r="K307" s="90" t="str">
        <f t="shared" si="208"/>
        <v/>
      </c>
      <c r="L307" s="90" t="str">
        <f t="shared" si="208"/>
        <v/>
      </c>
      <c r="M307" s="90" t="str">
        <f t="shared" si="208"/>
        <v/>
      </c>
      <c r="N307" s="90" t="str">
        <f t="shared" si="208"/>
        <v/>
      </c>
      <c r="O307" s="90" t="str">
        <f t="shared" si="208"/>
        <v/>
      </c>
      <c r="P307" s="90" t="str">
        <f t="shared" si="208"/>
        <v/>
      </c>
      <c r="Q307" s="90" t="str">
        <f t="shared" si="208"/>
        <v/>
      </c>
      <c r="R307" s="90" t="str">
        <f t="shared" si="208"/>
        <v/>
      </c>
      <c r="S307" s="90" t="str">
        <f t="shared" si="208"/>
        <v/>
      </c>
      <c r="T307" s="90" t="str">
        <f t="shared" si="208"/>
        <v/>
      </c>
      <c r="U307" s="90" t="str">
        <f t="shared" si="208"/>
        <v/>
      </c>
      <c r="V307" s="90" t="str">
        <f t="shared" si="208"/>
        <v/>
      </c>
      <c r="W307" s="90" t="str">
        <f t="shared" si="208"/>
        <v/>
      </c>
      <c r="X307" s="90" t="str">
        <f t="shared" si="208"/>
        <v/>
      </c>
      <c r="Y307" s="90" t="str">
        <f t="shared" si="208"/>
        <v/>
      </c>
      <c r="Z307" s="90" t="str">
        <f t="shared" si="208"/>
        <v/>
      </c>
      <c r="AA307" s="90" t="str">
        <f t="shared" si="208"/>
        <v/>
      </c>
      <c r="AB307" s="90" t="str">
        <f t="shared" si="208"/>
        <v/>
      </c>
      <c r="AC307" s="90" t="str">
        <f t="shared" si="208"/>
        <v/>
      </c>
      <c r="AD307" s="90" t="str">
        <f t="shared" si="208"/>
        <v/>
      </c>
      <c r="AE307" s="90" t="str">
        <f t="shared" si="208"/>
        <v/>
      </c>
      <c r="AF307" s="90" t="str">
        <f t="shared" si="208"/>
        <v/>
      </c>
      <c r="AG307" s="90" t="str">
        <f t="shared" si="208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/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8">
        <v>7</v>
      </c>
      <c r="B309" s="409" t="s">
        <v>584</v>
      </c>
      <c r="C309" s="410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7" customFormat="1" ht="19.5" customHeight="1">
      <c r="A310" s="406"/>
      <c r="B310" s="407" t="s">
        <v>227</v>
      </c>
    </row>
    <row r="311" spans="1:40" s="8" customFormat="1">
      <c r="A311" s="652" t="s">
        <v>125</v>
      </c>
      <c r="B311" s="654" t="s">
        <v>228</v>
      </c>
      <c r="C311" s="656" t="s">
        <v>0</v>
      </c>
      <c r="D311" s="387" t="str">
        <f t="shared" ref="D311:AG311" si="209">IF(G$79="","",G$79)</f>
        <v/>
      </c>
      <c r="E311" s="387" t="str">
        <f t="shared" si="209"/>
        <v/>
      </c>
      <c r="F311" s="387" t="str">
        <f t="shared" si="209"/>
        <v/>
      </c>
      <c r="G311" s="387" t="str">
        <f t="shared" si="209"/>
        <v/>
      </c>
      <c r="H311" s="387" t="str">
        <f t="shared" si="209"/>
        <v/>
      </c>
      <c r="I311" s="387" t="str">
        <f t="shared" si="209"/>
        <v/>
      </c>
      <c r="J311" s="387" t="str">
        <f t="shared" si="209"/>
        <v/>
      </c>
      <c r="K311" s="387" t="str">
        <f t="shared" si="209"/>
        <v/>
      </c>
      <c r="L311" s="387" t="str">
        <f t="shared" si="209"/>
        <v/>
      </c>
      <c r="M311" s="387" t="str">
        <f t="shared" si="209"/>
        <v/>
      </c>
      <c r="N311" s="387" t="str">
        <f t="shared" si="209"/>
        <v/>
      </c>
      <c r="O311" s="387" t="str">
        <f t="shared" si="209"/>
        <v/>
      </c>
      <c r="P311" s="387" t="str">
        <f t="shared" si="209"/>
        <v/>
      </c>
      <c r="Q311" s="387" t="str">
        <f t="shared" si="209"/>
        <v/>
      </c>
      <c r="R311" s="387" t="str">
        <f t="shared" si="209"/>
        <v/>
      </c>
      <c r="S311" s="387" t="str">
        <f t="shared" si="209"/>
        <v/>
      </c>
      <c r="T311" s="387" t="str">
        <f t="shared" si="209"/>
        <v/>
      </c>
      <c r="U311" s="387" t="str">
        <f t="shared" si="209"/>
        <v/>
      </c>
      <c r="V311" s="387" t="str">
        <f t="shared" si="209"/>
        <v/>
      </c>
      <c r="W311" s="387" t="str">
        <f t="shared" si="209"/>
        <v/>
      </c>
      <c r="X311" s="387" t="str">
        <f t="shared" si="209"/>
        <v/>
      </c>
      <c r="Y311" s="387" t="str">
        <f t="shared" si="209"/>
        <v/>
      </c>
      <c r="Z311" s="387" t="str">
        <f t="shared" si="209"/>
        <v/>
      </c>
      <c r="AA311" s="387" t="str">
        <f t="shared" si="209"/>
        <v/>
      </c>
      <c r="AB311" s="387" t="str">
        <f t="shared" si="209"/>
        <v/>
      </c>
      <c r="AC311" s="387" t="str">
        <f t="shared" si="209"/>
        <v/>
      </c>
      <c r="AD311" s="387" t="str">
        <f t="shared" si="209"/>
        <v/>
      </c>
      <c r="AE311" s="387" t="str">
        <f t="shared" si="209"/>
        <v/>
      </c>
      <c r="AF311" s="387" t="str">
        <f t="shared" si="209"/>
        <v/>
      </c>
      <c r="AG311" s="387" t="str">
        <f t="shared" si="209"/>
        <v/>
      </c>
    </row>
    <row r="312" spans="1:40" s="8" customFormat="1">
      <c r="A312" s="653"/>
      <c r="B312" s="655"/>
      <c r="C312" s="657"/>
      <c r="D312" s="33" t="str">
        <f t="shared" ref="D312:AG312" si="210">IF(G$80="","",G$80)</f>
        <v/>
      </c>
      <c r="E312" s="33" t="str">
        <f t="shared" si="210"/>
        <v/>
      </c>
      <c r="F312" s="33" t="str">
        <f t="shared" si="210"/>
        <v/>
      </c>
      <c r="G312" s="33" t="str">
        <f t="shared" si="210"/>
        <v/>
      </c>
      <c r="H312" s="33" t="str">
        <f t="shared" si="210"/>
        <v/>
      </c>
      <c r="I312" s="33" t="str">
        <f t="shared" si="210"/>
        <v/>
      </c>
      <c r="J312" s="33" t="str">
        <f t="shared" si="210"/>
        <v/>
      </c>
      <c r="K312" s="33" t="str">
        <f t="shared" si="210"/>
        <v/>
      </c>
      <c r="L312" s="33" t="str">
        <f t="shared" si="210"/>
        <v/>
      </c>
      <c r="M312" s="33" t="str">
        <f t="shared" si="210"/>
        <v/>
      </c>
      <c r="N312" s="33" t="str">
        <f t="shared" si="210"/>
        <v/>
      </c>
      <c r="O312" s="33" t="str">
        <f t="shared" si="210"/>
        <v/>
      </c>
      <c r="P312" s="33" t="str">
        <f t="shared" si="210"/>
        <v/>
      </c>
      <c r="Q312" s="33" t="str">
        <f t="shared" si="210"/>
        <v/>
      </c>
      <c r="R312" s="33" t="str">
        <f t="shared" si="210"/>
        <v/>
      </c>
      <c r="S312" s="33" t="str">
        <f t="shared" si="210"/>
        <v/>
      </c>
      <c r="T312" s="33" t="str">
        <f t="shared" si="210"/>
        <v/>
      </c>
      <c r="U312" s="33" t="str">
        <f t="shared" si="210"/>
        <v/>
      </c>
      <c r="V312" s="33" t="str">
        <f t="shared" si="210"/>
        <v/>
      </c>
      <c r="W312" s="33" t="str">
        <f t="shared" si="210"/>
        <v/>
      </c>
      <c r="X312" s="33" t="str">
        <f t="shared" si="210"/>
        <v/>
      </c>
      <c r="Y312" s="33" t="str">
        <f t="shared" si="210"/>
        <v/>
      </c>
      <c r="Z312" s="33" t="str">
        <f t="shared" si="210"/>
        <v/>
      </c>
      <c r="AA312" s="33" t="str">
        <f t="shared" si="210"/>
        <v/>
      </c>
      <c r="AB312" s="33" t="str">
        <f t="shared" si="210"/>
        <v/>
      </c>
      <c r="AC312" s="33" t="str">
        <f t="shared" si="210"/>
        <v/>
      </c>
      <c r="AD312" s="33" t="str">
        <f t="shared" si="210"/>
        <v/>
      </c>
      <c r="AE312" s="33" t="str">
        <f t="shared" si="210"/>
        <v/>
      </c>
      <c r="AF312" s="33" t="str">
        <f t="shared" si="210"/>
        <v/>
      </c>
      <c r="AG312" s="33" t="str">
        <f t="shared" si="210"/>
        <v/>
      </c>
    </row>
    <row r="313" spans="1:40" s="70" customFormat="1">
      <c r="A313" s="100">
        <v>1</v>
      </c>
      <c r="B313" s="200" t="s">
        <v>585</v>
      </c>
      <c r="C313" s="274" t="s">
        <v>1</v>
      </c>
      <c r="D313" s="391" t="str">
        <f t="shared" ref="D313:D315" si="211">IF(G$79="","",IF(D$306="Nie dotyczy","Nie dotyczy",D$306/D$303))</f>
        <v/>
      </c>
      <c r="E313" s="391" t="str">
        <f t="shared" ref="E313:E315" si="212">IF(H$79="","",IF(E$306="Nie dotyczy","Nie dotyczy",E$306/E$303))</f>
        <v/>
      </c>
      <c r="F313" s="391" t="str">
        <f t="shared" ref="F313:F315" si="213">IF(I$79="","",IF(F$306="Nie dotyczy","Nie dotyczy",F$306/F$303))</f>
        <v/>
      </c>
      <c r="G313" s="391" t="str">
        <f t="shared" ref="G313:G315" si="214">IF(J$79="","",IF(G$306="Nie dotyczy","Nie dotyczy",G$306/G$303))</f>
        <v/>
      </c>
      <c r="H313" s="391" t="str">
        <f t="shared" ref="H313:H315" si="215">IF(K$79="","",IF(H$306="Nie dotyczy","Nie dotyczy",H$306/H$303))</f>
        <v/>
      </c>
      <c r="I313" s="391" t="str">
        <f t="shared" ref="I313:I315" si="216">IF(L$79="","",IF(I$306="Nie dotyczy","Nie dotyczy",I$306/I$303))</f>
        <v/>
      </c>
      <c r="J313" s="391" t="str">
        <f t="shared" ref="J313:J315" si="217">IF(M$79="","",IF(J$306="Nie dotyczy","Nie dotyczy",J$306/J$303))</f>
        <v/>
      </c>
      <c r="K313" s="391" t="str">
        <f t="shared" ref="K313:K315" si="218">IF(N$79="","",IF(K$306="Nie dotyczy","Nie dotyczy",K$306/K$303))</f>
        <v/>
      </c>
      <c r="L313" s="391" t="str">
        <f t="shared" ref="L313:L315" si="219">IF(O$79="","",IF(L$306="Nie dotyczy","Nie dotyczy",L$306/L$303))</f>
        <v/>
      </c>
      <c r="M313" s="391" t="str">
        <f t="shared" ref="M313:M315" si="220">IF(P$79="","",IF(M$306="Nie dotyczy","Nie dotyczy",M$306/M$303))</f>
        <v/>
      </c>
      <c r="N313" s="391" t="str">
        <f t="shared" ref="N313:N315" si="221">IF(Q$79="","",IF(N$306="Nie dotyczy","Nie dotyczy",N$306/N$303))</f>
        <v/>
      </c>
      <c r="O313" s="391" t="str">
        <f t="shared" ref="O313:O315" si="222">IF(R$79="","",IF(O$306="Nie dotyczy","Nie dotyczy",O$306/O$303))</f>
        <v/>
      </c>
      <c r="P313" s="391" t="str">
        <f t="shared" ref="P313:P315" si="223">IF(S$79="","",IF(P$306="Nie dotyczy","Nie dotyczy",P$306/P$303))</f>
        <v/>
      </c>
      <c r="Q313" s="391" t="str">
        <f t="shared" ref="Q313:Q315" si="224">IF(T$79="","",IF(Q$306="Nie dotyczy","Nie dotyczy",Q$306/Q$303))</f>
        <v/>
      </c>
      <c r="R313" s="391" t="str">
        <f t="shared" ref="R313:R315" si="225">IF(U$79="","",IF(R$306="Nie dotyczy","Nie dotyczy",R$306/R$303))</f>
        <v/>
      </c>
      <c r="S313" s="391" t="str">
        <f t="shared" ref="S313:S315" si="226">IF(V$79="","",IF(S$306="Nie dotyczy","Nie dotyczy",S$306/S$303))</f>
        <v/>
      </c>
      <c r="T313" s="391" t="str">
        <f t="shared" ref="T313:T315" si="227">IF(W$79="","",IF(T$306="Nie dotyczy","Nie dotyczy",T$306/T$303))</f>
        <v/>
      </c>
      <c r="U313" s="391" t="str">
        <f t="shared" ref="U313:U315" si="228">IF(X$79="","",IF(U$306="Nie dotyczy","Nie dotyczy",U$306/U$303))</f>
        <v/>
      </c>
      <c r="V313" s="391" t="str">
        <f t="shared" ref="V313:V315" si="229">IF(Y$79="","",IF(V$306="Nie dotyczy","Nie dotyczy",V$306/V$303))</f>
        <v/>
      </c>
      <c r="W313" s="391" t="str">
        <f t="shared" ref="W313:W315" si="230">IF(Z$79="","",IF(W$306="Nie dotyczy","Nie dotyczy",W$306/W$303))</f>
        <v/>
      </c>
      <c r="X313" s="391" t="str">
        <f t="shared" ref="X313:X315" si="231">IF(AA$79="","",IF(X$306="Nie dotyczy","Nie dotyczy",X$306/X$303))</f>
        <v/>
      </c>
      <c r="Y313" s="391" t="str">
        <f t="shared" ref="Y313:Y315" si="232">IF(AB$79="","",IF(Y$306="Nie dotyczy","Nie dotyczy",Y$306/Y$303))</f>
        <v/>
      </c>
      <c r="Z313" s="391" t="str">
        <f t="shared" ref="Z313:Z315" si="233">IF(AC$79="","",IF(Z$306="Nie dotyczy","Nie dotyczy",Z$306/Z$303))</f>
        <v/>
      </c>
      <c r="AA313" s="391" t="str">
        <f t="shared" ref="AA313:AA315" si="234">IF(AD$79="","",IF(AA$306="Nie dotyczy","Nie dotyczy",AA$306/AA$303))</f>
        <v/>
      </c>
      <c r="AB313" s="391" t="str">
        <f t="shared" ref="AB313:AB315" si="235">IF(AE$79="","",IF(AB$306="Nie dotyczy","Nie dotyczy",AB$306/AB$303))</f>
        <v/>
      </c>
      <c r="AC313" s="391" t="str">
        <f t="shared" ref="AC313:AC315" si="236">IF(AF$79="","",IF(AC$306="Nie dotyczy","Nie dotyczy",AC$306/AC$303))</f>
        <v/>
      </c>
      <c r="AD313" s="391" t="str">
        <f t="shared" ref="AD313:AD315" si="237">IF(AG$79="","",IF(AD$306="Nie dotyczy","Nie dotyczy",AD$306/AD$303))</f>
        <v/>
      </c>
      <c r="AE313" s="391" t="str">
        <f t="shared" ref="AE313:AE315" si="238">IF(AH$79="","",IF(AE$306="Nie dotyczy","Nie dotyczy",AE$306/AE$303))</f>
        <v/>
      </c>
      <c r="AF313" s="391" t="str">
        <f t="shared" ref="AF313:AF315" si="239">IF(AI$79="","",IF(AF$306="Nie dotyczy","Nie dotyczy",AF$306/AF$303))</f>
        <v/>
      </c>
      <c r="AG313" s="391" t="str">
        <f t="shared" ref="AG313:AG315" si="240">IF(AJ$79="","",IF(AG$306="Nie dotyczy","Nie dotyczy",AG$306/AG$303))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586</v>
      </c>
      <c r="C314" s="275" t="s">
        <v>1</v>
      </c>
      <c r="D314" s="89" t="str">
        <f t="shared" si="211"/>
        <v/>
      </c>
      <c r="E314" s="89" t="str">
        <f t="shared" si="212"/>
        <v/>
      </c>
      <c r="F314" s="89" t="str">
        <f t="shared" si="213"/>
        <v/>
      </c>
      <c r="G314" s="89" t="str">
        <f t="shared" si="214"/>
        <v/>
      </c>
      <c r="H314" s="89" t="str">
        <f t="shared" si="215"/>
        <v/>
      </c>
      <c r="I314" s="89" t="str">
        <f t="shared" si="216"/>
        <v/>
      </c>
      <c r="J314" s="89" t="str">
        <f t="shared" si="217"/>
        <v/>
      </c>
      <c r="K314" s="89" t="str">
        <f t="shared" si="218"/>
        <v/>
      </c>
      <c r="L314" s="89" t="str">
        <f t="shared" si="219"/>
        <v/>
      </c>
      <c r="M314" s="89" t="str">
        <f t="shared" si="220"/>
        <v/>
      </c>
      <c r="N314" s="89" t="str">
        <f t="shared" si="221"/>
        <v/>
      </c>
      <c r="O314" s="89" t="str">
        <f t="shared" si="222"/>
        <v/>
      </c>
      <c r="P314" s="89" t="str">
        <f t="shared" si="223"/>
        <v/>
      </c>
      <c r="Q314" s="89" t="str">
        <f t="shared" si="224"/>
        <v/>
      </c>
      <c r="R314" s="89" t="str">
        <f t="shared" si="225"/>
        <v/>
      </c>
      <c r="S314" s="89" t="str">
        <f t="shared" si="226"/>
        <v/>
      </c>
      <c r="T314" s="89" t="str">
        <f t="shared" si="227"/>
        <v/>
      </c>
      <c r="U314" s="89" t="str">
        <f t="shared" si="228"/>
        <v/>
      </c>
      <c r="V314" s="89" t="str">
        <f t="shared" si="229"/>
        <v/>
      </c>
      <c r="W314" s="89" t="str">
        <f t="shared" si="230"/>
        <v/>
      </c>
      <c r="X314" s="89" t="str">
        <f t="shared" si="231"/>
        <v/>
      </c>
      <c r="Y314" s="89" t="str">
        <f t="shared" si="232"/>
        <v/>
      </c>
      <c r="Z314" s="89" t="str">
        <f t="shared" si="233"/>
        <v/>
      </c>
      <c r="AA314" s="89" t="str">
        <f t="shared" si="234"/>
        <v/>
      </c>
      <c r="AB314" s="89" t="str">
        <f t="shared" si="235"/>
        <v/>
      </c>
      <c r="AC314" s="89" t="str">
        <f t="shared" si="236"/>
        <v/>
      </c>
      <c r="AD314" s="89" t="str">
        <f t="shared" si="237"/>
        <v/>
      </c>
      <c r="AE314" s="89" t="str">
        <f t="shared" si="238"/>
        <v/>
      </c>
      <c r="AF314" s="89" t="str">
        <f t="shared" si="239"/>
        <v/>
      </c>
      <c r="AG314" s="89" t="str">
        <f t="shared" si="240"/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587</v>
      </c>
      <c r="C315" s="275" t="s">
        <v>1</v>
      </c>
      <c r="D315" s="89" t="str">
        <f t="shared" si="211"/>
        <v/>
      </c>
      <c r="E315" s="89" t="str">
        <f t="shared" si="212"/>
        <v/>
      </c>
      <c r="F315" s="89" t="str">
        <f t="shared" si="213"/>
        <v/>
      </c>
      <c r="G315" s="89" t="str">
        <f t="shared" si="214"/>
        <v/>
      </c>
      <c r="H315" s="89" t="str">
        <f t="shared" si="215"/>
        <v/>
      </c>
      <c r="I315" s="89" t="str">
        <f t="shared" si="216"/>
        <v/>
      </c>
      <c r="J315" s="89" t="str">
        <f t="shared" si="217"/>
        <v/>
      </c>
      <c r="K315" s="89" t="str">
        <f t="shared" si="218"/>
        <v/>
      </c>
      <c r="L315" s="89" t="str">
        <f t="shared" si="219"/>
        <v/>
      </c>
      <c r="M315" s="89" t="str">
        <f t="shared" si="220"/>
        <v/>
      </c>
      <c r="N315" s="89" t="str">
        <f t="shared" si="221"/>
        <v/>
      </c>
      <c r="O315" s="89" t="str">
        <f t="shared" si="222"/>
        <v/>
      </c>
      <c r="P315" s="89" t="str">
        <f t="shared" si="223"/>
        <v/>
      </c>
      <c r="Q315" s="89" t="str">
        <f t="shared" si="224"/>
        <v/>
      </c>
      <c r="R315" s="89" t="str">
        <f t="shared" si="225"/>
        <v/>
      </c>
      <c r="S315" s="89" t="str">
        <f t="shared" si="226"/>
        <v/>
      </c>
      <c r="T315" s="89" t="str">
        <f t="shared" si="227"/>
        <v/>
      </c>
      <c r="U315" s="89" t="str">
        <f t="shared" si="228"/>
        <v/>
      </c>
      <c r="V315" s="89" t="str">
        <f t="shared" si="229"/>
        <v/>
      </c>
      <c r="W315" s="89" t="str">
        <f t="shared" si="230"/>
        <v/>
      </c>
      <c r="X315" s="89" t="str">
        <f t="shared" si="231"/>
        <v/>
      </c>
      <c r="Y315" s="89" t="str">
        <f t="shared" si="232"/>
        <v/>
      </c>
      <c r="Z315" s="89" t="str">
        <f t="shared" si="233"/>
        <v/>
      </c>
      <c r="AA315" s="89" t="str">
        <f t="shared" si="234"/>
        <v/>
      </c>
      <c r="AB315" s="89" t="str">
        <f t="shared" si="235"/>
        <v/>
      </c>
      <c r="AC315" s="89" t="str">
        <f t="shared" si="236"/>
        <v/>
      </c>
      <c r="AD315" s="89" t="str">
        <f t="shared" si="237"/>
        <v/>
      </c>
      <c r="AE315" s="89" t="str">
        <f t="shared" si="238"/>
        <v/>
      </c>
      <c r="AF315" s="89" t="str">
        <f t="shared" si="239"/>
        <v/>
      </c>
      <c r="AG315" s="89" t="str">
        <f t="shared" si="240"/>
        <v/>
      </c>
      <c r="AH315" s="98"/>
      <c r="AI315" s="99"/>
      <c r="AJ315" s="98"/>
      <c r="AN315" s="75"/>
    </row>
    <row r="316" spans="1:40" s="69" customFormat="1">
      <c r="A316" s="408">
        <v>4</v>
      </c>
      <c r="B316" s="409" t="s">
        <v>229</v>
      </c>
      <c r="C316" s="114" t="s">
        <v>4</v>
      </c>
      <c r="D316" s="411" t="str">
        <f>IF(G$79="","",IF(D$303=0,"Nie dotyczy",SUM(D$313:D$315)/D$303))</f>
        <v/>
      </c>
      <c r="E316" s="411" t="str">
        <f t="shared" ref="E316:AG316" si="241">IF(H$79="","",IF(E$303=0,"Nie dotyczy",SUM(E$313:E$315)/E$303))</f>
        <v/>
      </c>
      <c r="F316" s="411" t="str">
        <f t="shared" si="241"/>
        <v/>
      </c>
      <c r="G316" s="411" t="str">
        <f t="shared" si="241"/>
        <v/>
      </c>
      <c r="H316" s="411" t="str">
        <f t="shared" si="241"/>
        <v/>
      </c>
      <c r="I316" s="411" t="str">
        <f t="shared" si="241"/>
        <v/>
      </c>
      <c r="J316" s="411" t="str">
        <f t="shared" si="241"/>
        <v/>
      </c>
      <c r="K316" s="411" t="str">
        <f t="shared" si="241"/>
        <v/>
      </c>
      <c r="L316" s="411" t="str">
        <f t="shared" si="241"/>
        <v/>
      </c>
      <c r="M316" s="411" t="str">
        <f t="shared" si="241"/>
        <v/>
      </c>
      <c r="N316" s="411" t="str">
        <f t="shared" si="241"/>
        <v/>
      </c>
      <c r="O316" s="411" t="str">
        <f t="shared" si="241"/>
        <v/>
      </c>
      <c r="P316" s="411" t="str">
        <f t="shared" si="241"/>
        <v/>
      </c>
      <c r="Q316" s="411" t="str">
        <f t="shared" si="241"/>
        <v/>
      </c>
      <c r="R316" s="411" t="str">
        <f t="shared" si="241"/>
        <v/>
      </c>
      <c r="S316" s="411" t="str">
        <f t="shared" si="241"/>
        <v/>
      </c>
      <c r="T316" s="411" t="str">
        <f t="shared" si="241"/>
        <v/>
      </c>
      <c r="U316" s="411" t="str">
        <f t="shared" si="241"/>
        <v/>
      </c>
      <c r="V316" s="411" t="str">
        <f t="shared" si="241"/>
        <v/>
      </c>
      <c r="W316" s="411" t="str">
        <f t="shared" si="241"/>
        <v/>
      </c>
      <c r="X316" s="411" t="str">
        <f t="shared" si="241"/>
        <v/>
      </c>
      <c r="Y316" s="411" t="str">
        <f t="shared" si="241"/>
        <v/>
      </c>
      <c r="Z316" s="411" t="str">
        <f t="shared" si="241"/>
        <v/>
      </c>
      <c r="AA316" s="411" t="str">
        <f t="shared" si="241"/>
        <v/>
      </c>
      <c r="AB316" s="411" t="str">
        <f t="shared" si="241"/>
        <v/>
      </c>
      <c r="AC316" s="411" t="str">
        <f t="shared" si="241"/>
        <v/>
      </c>
      <c r="AD316" s="411" t="str">
        <f t="shared" si="241"/>
        <v/>
      </c>
      <c r="AE316" s="411" t="str">
        <f t="shared" si="241"/>
        <v/>
      </c>
      <c r="AF316" s="411" t="str">
        <f t="shared" si="241"/>
        <v/>
      </c>
      <c r="AG316" s="411" t="str">
        <f t="shared" si="241"/>
        <v/>
      </c>
      <c r="AH316" s="150"/>
      <c r="AI316" s="151"/>
      <c r="AJ316" s="150"/>
      <c r="AN316" s="112"/>
    </row>
    <row r="317" spans="1:40" s="407" customFormat="1" ht="19.5" customHeight="1">
      <c r="A317" s="406"/>
      <c r="B317" s="407" t="s">
        <v>236</v>
      </c>
    </row>
    <row r="318" spans="1:40" s="8" customFormat="1">
      <c r="A318" s="652" t="s">
        <v>123</v>
      </c>
      <c r="B318" s="654" t="s">
        <v>237</v>
      </c>
      <c r="C318" s="656" t="s">
        <v>0</v>
      </c>
      <c r="D318" s="387" t="str">
        <f t="shared" ref="D318:AG318" si="242">IF(G$79="","",G$79)</f>
        <v/>
      </c>
      <c r="E318" s="387" t="str">
        <f t="shared" si="242"/>
        <v/>
      </c>
      <c r="F318" s="387" t="str">
        <f t="shared" si="242"/>
        <v/>
      </c>
      <c r="G318" s="387" t="str">
        <f t="shared" si="242"/>
        <v/>
      </c>
      <c r="H318" s="387" t="str">
        <f t="shared" si="242"/>
        <v/>
      </c>
      <c r="I318" s="387" t="str">
        <f t="shared" si="242"/>
        <v/>
      </c>
      <c r="J318" s="387" t="str">
        <f t="shared" si="242"/>
        <v/>
      </c>
      <c r="K318" s="387" t="str">
        <f t="shared" si="242"/>
        <v/>
      </c>
      <c r="L318" s="387" t="str">
        <f t="shared" si="242"/>
        <v/>
      </c>
      <c r="M318" s="387" t="str">
        <f t="shared" si="242"/>
        <v/>
      </c>
      <c r="N318" s="387" t="str">
        <f t="shared" si="242"/>
        <v/>
      </c>
      <c r="O318" s="387" t="str">
        <f t="shared" si="242"/>
        <v/>
      </c>
      <c r="P318" s="387" t="str">
        <f t="shared" si="242"/>
        <v/>
      </c>
      <c r="Q318" s="387" t="str">
        <f t="shared" si="242"/>
        <v/>
      </c>
      <c r="R318" s="387" t="str">
        <f t="shared" si="242"/>
        <v/>
      </c>
      <c r="S318" s="387" t="str">
        <f t="shared" si="242"/>
        <v/>
      </c>
      <c r="T318" s="387" t="str">
        <f t="shared" si="242"/>
        <v/>
      </c>
      <c r="U318" s="387" t="str">
        <f t="shared" si="242"/>
        <v/>
      </c>
      <c r="V318" s="387" t="str">
        <f t="shared" si="242"/>
        <v/>
      </c>
      <c r="W318" s="387" t="str">
        <f t="shared" si="242"/>
        <v/>
      </c>
      <c r="X318" s="387" t="str">
        <f t="shared" si="242"/>
        <v/>
      </c>
      <c r="Y318" s="387" t="str">
        <f t="shared" si="242"/>
        <v/>
      </c>
      <c r="Z318" s="387" t="str">
        <f t="shared" si="242"/>
        <v/>
      </c>
      <c r="AA318" s="387" t="str">
        <f t="shared" si="242"/>
        <v/>
      </c>
      <c r="AB318" s="387" t="str">
        <f t="shared" si="242"/>
        <v/>
      </c>
      <c r="AC318" s="387" t="str">
        <f t="shared" si="242"/>
        <v/>
      </c>
      <c r="AD318" s="387" t="str">
        <f t="shared" si="242"/>
        <v/>
      </c>
      <c r="AE318" s="387" t="str">
        <f t="shared" si="242"/>
        <v/>
      </c>
      <c r="AF318" s="387" t="str">
        <f t="shared" si="242"/>
        <v/>
      </c>
      <c r="AG318" s="387" t="str">
        <f t="shared" si="242"/>
        <v/>
      </c>
    </row>
    <row r="319" spans="1:40" s="8" customFormat="1">
      <c r="A319" s="653"/>
      <c r="B319" s="655"/>
      <c r="C319" s="657"/>
      <c r="D319" s="33" t="str">
        <f t="shared" ref="D319:AG319" si="243">IF(G$80="","",G$80)</f>
        <v/>
      </c>
      <c r="E319" s="33" t="str">
        <f t="shared" si="243"/>
        <v/>
      </c>
      <c r="F319" s="33" t="str">
        <f t="shared" si="243"/>
        <v/>
      </c>
      <c r="G319" s="33" t="str">
        <f t="shared" si="243"/>
        <v/>
      </c>
      <c r="H319" s="33" t="str">
        <f t="shared" si="243"/>
        <v/>
      </c>
      <c r="I319" s="33" t="str">
        <f t="shared" si="243"/>
        <v/>
      </c>
      <c r="J319" s="33" t="str">
        <f t="shared" si="243"/>
        <v/>
      </c>
      <c r="K319" s="33" t="str">
        <f t="shared" si="243"/>
        <v/>
      </c>
      <c r="L319" s="33" t="str">
        <f t="shared" si="243"/>
        <v/>
      </c>
      <c r="M319" s="33" t="str">
        <f t="shared" si="243"/>
        <v/>
      </c>
      <c r="N319" s="33" t="str">
        <f t="shared" si="243"/>
        <v/>
      </c>
      <c r="O319" s="33" t="str">
        <f t="shared" si="243"/>
        <v/>
      </c>
      <c r="P319" s="33" t="str">
        <f t="shared" si="243"/>
        <v/>
      </c>
      <c r="Q319" s="33" t="str">
        <f t="shared" si="243"/>
        <v/>
      </c>
      <c r="R319" s="33" t="str">
        <f t="shared" si="243"/>
        <v/>
      </c>
      <c r="S319" s="33" t="str">
        <f t="shared" si="243"/>
        <v/>
      </c>
      <c r="T319" s="33" t="str">
        <f t="shared" si="243"/>
        <v/>
      </c>
      <c r="U319" s="33" t="str">
        <f t="shared" si="243"/>
        <v/>
      </c>
      <c r="V319" s="33" t="str">
        <f t="shared" si="243"/>
        <v/>
      </c>
      <c r="W319" s="33" t="str">
        <f t="shared" si="243"/>
        <v/>
      </c>
      <c r="X319" s="33" t="str">
        <f t="shared" si="243"/>
        <v/>
      </c>
      <c r="Y319" s="33" t="str">
        <f t="shared" si="243"/>
        <v/>
      </c>
      <c r="Z319" s="33" t="str">
        <f t="shared" si="243"/>
        <v/>
      </c>
      <c r="AA319" s="33" t="str">
        <f t="shared" si="243"/>
        <v/>
      </c>
      <c r="AB319" s="33" t="str">
        <f t="shared" si="243"/>
        <v/>
      </c>
      <c r="AC319" s="33" t="str">
        <f t="shared" si="243"/>
        <v/>
      </c>
      <c r="AD319" s="33" t="str">
        <f t="shared" si="243"/>
        <v/>
      </c>
      <c r="AE319" s="33" t="str">
        <f t="shared" si="243"/>
        <v/>
      </c>
      <c r="AF319" s="33" t="str">
        <f t="shared" si="243"/>
        <v/>
      </c>
      <c r="AG319" s="33" t="str">
        <f t="shared" si="243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44">IF(G$79="","",IF(D$35="","",HLOOKUP(D$319,$D$29:$AS$35,7,FALSE)))</f>
        <v/>
      </c>
      <c r="E320" s="102" t="str">
        <f t="shared" si="244"/>
        <v/>
      </c>
      <c r="F320" s="102" t="str">
        <f t="shared" si="244"/>
        <v/>
      </c>
      <c r="G320" s="102" t="str">
        <f t="shared" si="244"/>
        <v/>
      </c>
      <c r="H320" s="102" t="str">
        <f t="shared" si="244"/>
        <v/>
      </c>
      <c r="I320" s="102" t="str">
        <f t="shared" si="244"/>
        <v/>
      </c>
      <c r="J320" s="102" t="str">
        <f t="shared" si="244"/>
        <v/>
      </c>
      <c r="K320" s="102" t="str">
        <f t="shared" si="244"/>
        <v/>
      </c>
      <c r="L320" s="102" t="str">
        <f t="shared" si="244"/>
        <v/>
      </c>
      <c r="M320" s="102" t="str">
        <f t="shared" si="244"/>
        <v/>
      </c>
      <c r="N320" s="102" t="str">
        <f t="shared" si="244"/>
        <v/>
      </c>
      <c r="O320" s="102" t="str">
        <f t="shared" si="244"/>
        <v/>
      </c>
      <c r="P320" s="102" t="str">
        <f t="shared" si="244"/>
        <v/>
      </c>
      <c r="Q320" s="102" t="str">
        <f t="shared" si="244"/>
        <v/>
      </c>
      <c r="R320" s="102" t="str">
        <f t="shared" si="244"/>
        <v/>
      </c>
      <c r="S320" s="102" t="str">
        <f t="shared" si="244"/>
        <v/>
      </c>
      <c r="T320" s="102" t="str">
        <f t="shared" si="244"/>
        <v/>
      </c>
      <c r="U320" s="102" t="str">
        <f t="shared" si="244"/>
        <v/>
      </c>
      <c r="V320" s="102" t="str">
        <f t="shared" si="244"/>
        <v/>
      </c>
      <c r="W320" s="102" t="str">
        <f t="shared" si="244"/>
        <v/>
      </c>
      <c r="X320" s="102" t="str">
        <f t="shared" si="244"/>
        <v/>
      </c>
      <c r="Y320" s="102" t="str">
        <f t="shared" si="244"/>
        <v/>
      </c>
      <c r="Z320" s="102" t="str">
        <f t="shared" si="244"/>
        <v/>
      </c>
      <c r="AA320" s="102" t="str">
        <f t="shared" si="244"/>
        <v/>
      </c>
      <c r="AB320" s="102" t="str">
        <f t="shared" si="244"/>
        <v/>
      </c>
      <c r="AC320" s="102" t="str">
        <f t="shared" si="244"/>
        <v/>
      </c>
      <c r="AD320" s="102" t="str">
        <f t="shared" si="244"/>
        <v/>
      </c>
      <c r="AE320" s="102" t="str">
        <f t="shared" si="244"/>
        <v/>
      </c>
      <c r="AF320" s="102" t="str">
        <f t="shared" si="244"/>
        <v/>
      </c>
      <c r="AG320" s="102" t="str">
        <f t="shared" si="244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45">IF(E$320="","",12*0.03*E$320)</f>
        <v/>
      </c>
      <c r="F321" s="104" t="str">
        <f t="shared" si="245"/>
        <v/>
      </c>
      <c r="G321" s="104" t="str">
        <f t="shared" si="245"/>
        <v/>
      </c>
      <c r="H321" s="104" t="str">
        <f t="shared" si="245"/>
        <v/>
      </c>
      <c r="I321" s="104" t="str">
        <f t="shared" si="245"/>
        <v/>
      </c>
      <c r="J321" s="104" t="str">
        <f t="shared" si="245"/>
        <v/>
      </c>
      <c r="K321" s="104" t="str">
        <f t="shared" si="245"/>
        <v/>
      </c>
      <c r="L321" s="104" t="str">
        <f t="shared" si="245"/>
        <v/>
      </c>
      <c r="M321" s="104" t="str">
        <f t="shared" si="245"/>
        <v/>
      </c>
      <c r="N321" s="104" t="str">
        <f t="shared" si="245"/>
        <v/>
      </c>
      <c r="O321" s="104" t="str">
        <f t="shared" si="245"/>
        <v/>
      </c>
      <c r="P321" s="104" t="str">
        <f t="shared" si="245"/>
        <v/>
      </c>
      <c r="Q321" s="104" t="str">
        <f t="shared" si="245"/>
        <v/>
      </c>
      <c r="R321" s="104" t="str">
        <f t="shared" si="245"/>
        <v/>
      </c>
      <c r="S321" s="104" t="str">
        <f t="shared" si="245"/>
        <v/>
      </c>
      <c r="T321" s="104" t="str">
        <f t="shared" si="245"/>
        <v/>
      </c>
      <c r="U321" s="104" t="str">
        <f t="shared" si="245"/>
        <v/>
      </c>
      <c r="V321" s="104" t="str">
        <f t="shared" si="245"/>
        <v/>
      </c>
      <c r="W321" s="104" t="str">
        <f t="shared" si="245"/>
        <v/>
      </c>
      <c r="X321" s="104" t="str">
        <f t="shared" si="245"/>
        <v/>
      </c>
      <c r="Y321" s="104" t="str">
        <f t="shared" si="245"/>
        <v/>
      </c>
      <c r="Z321" s="104" t="str">
        <f t="shared" si="245"/>
        <v/>
      </c>
      <c r="AA321" s="104" t="str">
        <f t="shared" si="245"/>
        <v/>
      </c>
      <c r="AB321" s="104" t="str">
        <f t="shared" si="245"/>
        <v/>
      </c>
      <c r="AC321" s="104" t="str">
        <f t="shared" si="245"/>
        <v/>
      </c>
      <c r="AD321" s="104" t="str">
        <f t="shared" si="245"/>
        <v/>
      </c>
      <c r="AE321" s="104" t="str">
        <f t="shared" si="245"/>
        <v/>
      </c>
      <c r="AF321" s="104" t="str">
        <f t="shared" si="245"/>
        <v/>
      </c>
      <c r="AG321" s="104" t="str">
        <f t="shared" si="245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46">IF(D$320="","",D$321/$E$26)</f>
        <v/>
      </c>
      <c r="E322" s="104" t="str">
        <f t="shared" si="246"/>
        <v/>
      </c>
      <c r="F322" s="104" t="str">
        <f t="shared" si="246"/>
        <v/>
      </c>
      <c r="G322" s="104" t="str">
        <f t="shared" si="246"/>
        <v/>
      </c>
      <c r="H322" s="104" t="str">
        <f t="shared" si="246"/>
        <v/>
      </c>
      <c r="I322" s="104" t="str">
        <f t="shared" si="246"/>
        <v/>
      </c>
      <c r="J322" s="104" t="str">
        <f t="shared" si="246"/>
        <v/>
      </c>
      <c r="K322" s="104" t="str">
        <f t="shared" si="246"/>
        <v/>
      </c>
      <c r="L322" s="104" t="str">
        <f t="shared" si="246"/>
        <v/>
      </c>
      <c r="M322" s="104" t="str">
        <f t="shared" si="246"/>
        <v/>
      </c>
      <c r="N322" s="104" t="str">
        <f t="shared" si="246"/>
        <v/>
      </c>
      <c r="O322" s="104" t="str">
        <f t="shared" si="246"/>
        <v/>
      </c>
      <c r="P322" s="104" t="str">
        <f t="shared" si="246"/>
        <v/>
      </c>
      <c r="Q322" s="104" t="str">
        <f t="shared" si="246"/>
        <v/>
      </c>
      <c r="R322" s="104" t="str">
        <f t="shared" si="246"/>
        <v/>
      </c>
      <c r="S322" s="104" t="str">
        <f t="shared" si="246"/>
        <v/>
      </c>
      <c r="T322" s="104" t="str">
        <f t="shared" si="246"/>
        <v/>
      </c>
      <c r="U322" s="104" t="str">
        <f t="shared" si="246"/>
        <v/>
      </c>
      <c r="V322" s="104" t="str">
        <f t="shared" si="246"/>
        <v/>
      </c>
      <c r="W322" s="104" t="str">
        <f t="shared" si="246"/>
        <v/>
      </c>
      <c r="X322" s="104" t="str">
        <f t="shared" si="246"/>
        <v/>
      </c>
      <c r="Y322" s="104" t="str">
        <f t="shared" si="246"/>
        <v/>
      </c>
      <c r="Z322" s="104" t="str">
        <f t="shared" si="246"/>
        <v/>
      </c>
      <c r="AA322" s="104" t="str">
        <f t="shared" si="246"/>
        <v/>
      </c>
      <c r="AB322" s="104" t="str">
        <f t="shared" si="246"/>
        <v/>
      </c>
      <c r="AC322" s="104" t="str">
        <f t="shared" si="246"/>
        <v/>
      </c>
      <c r="AD322" s="104" t="str">
        <f t="shared" si="246"/>
        <v/>
      </c>
      <c r="AE322" s="104" t="str">
        <f t="shared" si="246"/>
        <v/>
      </c>
      <c r="AF322" s="104" t="str">
        <f t="shared" si="246"/>
        <v/>
      </c>
      <c r="AG322" s="104" t="str">
        <f t="shared" si="246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47">IF(E$320="","",12*0.0075*E$320)</f>
        <v/>
      </c>
      <c r="F323" s="104" t="str">
        <f t="shared" si="247"/>
        <v/>
      </c>
      <c r="G323" s="104" t="str">
        <f t="shared" si="247"/>
        <v/>
      </c>
      <c r="H323" s="104" t="str">
        <f t="shared" si="247"/>
        <v/>
      </c>
      <c r="I323" s="104" t="str">
        <f t="shared" si="247"/>
        <v/>
      </c>
      <c r="J323" s="104" t="str">
        <f t="shared" si="247"/>
        <v/>
      </c>
      <c r="K323" s="104" t="str">
        <f t="shared" si="247"/>
        <v/>
      </c>
      <c r="L323" s="104" t="str">
        <f t="shared" si="247"/>
        <v/>
      </c>
      <c r="M323" s="104" t="str">
        <f t="shared" si="247"/>
        <v/>
      </c>
      <c r="N323" s="104" t="str">
        <f t="shared" si="247"/>
        <v/>
      </c>
      <c r="O323" s="104" t="str">
        <f t="shared" si="247"/>
        <v/>
      </c>
      <c r="P323" s="104" t="str">
        <f t="shared" si="247"/>
        <v/>
      </c>
      <c r="Q323" s="104" t="str">
        <f t="shared" si="247"/>
        <v/>
      </c>
      <c r="R323" s="104" t="str">
        <f t="shared" si="247"/>
        <v/>
      </c>
      <c r="S323" s="104" t="str">
        <f t="shared" si="247"/>
        <v/>
      </c>
      <c r="T323" s="104" t="str">
        <f t="shared" si="247"/>
        <v/>
      </c>
      <c r="U323" s="104" t="str">
        <f t="shared" si="247"/>
        <v/>
      </c>
      <c r="V323" s="104" t="str">
        <f t="shared" si="247"/>
        <v/>
      </c>
      <c r="W323" s="104" t="str">
        <f t="shared" si="247"/>
        <v/>
      </c>
      <c r="X323" s="104" t="str">
        <f t="shared" si="247"/>
        <v/>
      </c>
      <c r="Y323" s="104" t="str">
        <f t="shared" si="247"/>
        <v/>
      </c>
      <c r="Z323" s="104" t="str">
        <f t="shared" si="247"/>
        <v/>
      </c>
      <c r="AA323" s="104" t="str">
        <f t="shared" si="247"/>
        <v/>
      </c>
      <c r="AB323" s="104" t="str">
        <f t="shared" si="247"/>
        <v/>
      </c>
      <c r="AC323" s="104" t="str">
        <f t="shared" si="247"/>
        <v/>
      </c>
      <c r="AD323" s="104" t="str">
        <f t="shared" si="247"/>
        <v/>
      </c>
      <c r="AE323" s="104" t="str">
        <f t="shared" si="247"/>
        <v/>
      </c>
      <c r="AF323" s="104" t="str">
        <f t="shared" si="247"/>
        <v/>
      </c>
      <c r="AG323" s="104" t="str">
        <f t="shared" si="247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48">IF(D$320="","",12*0.1*D$320)</f>
        <v/>
      </c>
      <c r="E324" s="104" t="str">
        <f t="shared" si="248"/>
        <v/>
      </c>
      <c r="F324" s="104" t="str">
        <f t="shared" si="248"/>
        <v/>
      </c>
      <c r="G324" s="104" t="str">
        <f t="shared" si="248"/>
        <v/>
      </c>
      <c r="H324" s="104" t="str">
        <f t="shared" si="248"/>
        <v/>
      </c>
      <c r="I324" s="104" t="str">
        <f t="shared" si="248"/>
        <v/>
      </c>
      <c r="J324" s="104" t="str">
        <f t="shared" si="248"/>
        <v/>
      </c>
      <c r="K324" s="104" t="str">
        <f t="shared" si="248"/>
        <v/>
      </c>
      <c r="L324" s="104" t="str">
        <f t="shared" si="248"/>
        <v/>
      </c>
      <c r="M324" s="104" t="str">
        <f t="shared" si="248"/>
        <v/>
      </c>
      <c r="N324" s="104" t="str">
        <f t="shared" si="248"/>
        <v/>
      </c>
      <c r="O324" s="104" t="str">
        <f t="shared" si="248"/>
        <v/>
      </c>
      <c r="P324" s="104" t="str">
        <f t="shared" si="248"/>
        <v/>
      </c>
      <c r="Q324" s="104" t="str">
        <f t="shared" si="248"/>
        <v/>
      </c>
      <c r="R324" s="104" t="str">
        <f t="shared" si="248"/>
        <v/>
      </c>
      <c r="S324" s="104" t="str">
        <f t="shared" si="248"/>
        <v/>
      </c>
      <c r="T324" s="104" t="str">
        <f t="shared" si="248"/>
        <v/>
      </c>
      <c r="U324" s="104" t="str">
        <f t="shared" si="248"/>
        <v/>
      </c>
      <c r="V324" s="104" t="str">
        <f t="shared" si="248"/>
        <v/>
      </c>
      <c r="W324" s="104" t="str">
        <f t="shared" si="248"/>
        <v/>
      </c>
      <c r="X324" s="104" t="str">
        <f t="shared" si="248"/>
        <v/>
      </c>
      <c r="Y324" s="104" t="str">
        <f t="shared" si="248"/>
        <v/>
      </c>
      <c r="Z324" s="104" t="str">
        <f t="shared" si="248"/>
        <v/>
      </c>
      <c r="AA324" s="104" t="str">
        <f t="shared" si="248"/>
        <v/>
      </c>
      <c r="AB324" s="104" t="str">
        <f t="shared" si="248"/>
        <v/>
      </c>
      <c r="AC324" s="104" t="str">
        <f t="shared" si="248"/>
        <v/>
      </c>
      <c r="AD324" s="104" t="str">
        <f t="shared" si="248"/>
        <v/>
      </c>
      <c r="AE324" s="104" t="str">
        <f t="shared" si="248"/>
        <v/>
      </c>
      <c r="AF324" s="104" t="str">
        <f t="shared" si="248"/>
        <v/>
      </c>
      <c r="AG324" s="104" t="str">
        <f t="shared" si="248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49">IF(D$320="","",D$324/($E$27/$E$28))</f>
        <v/>
      </c>
      <c r="E325" s="97" t="str">
        <f t="shared" si="249"/>
        <v/>
      </c>
      <c r="F325" s="97" t="str">
        <f t="shared" si="249"/>
        <v/>
      </c>
      <c r="G325" s="97" t="str">
        <f t="shared" si="249"/>
        <v/>
      </c>
      <c r="H325" s="97" t="str">
        <f t="shared" si="249"/>
        <v/>
      </c>
      <c r="I325" s="97" t="str">
        <f t="shared" si="249"/>
        <v/>
      </c>
      <c r="J325" s="97" t="str">
        <f t="shared" si="249"/>
        <v/>
      </c>
      <c r="K325" s="97" t="str">
        <f t="shared" si="249"/>
        <v/>
      </c>
      <c r="L325" s="97" t="str">
        <f t="shared" si="249"/>
        <v/>
      </c>
      <c r="M325" s="97" t="str">
        <f t="shared" si="249"/>
        <v/>
      </c>
      <c r="N325" s="97" t="str">
        <f t="shared" si="249"/>
        <v/>
      </c>
      <c r="O325" s="97" t="str">
        <f t="shared" si="249"/>
        <v/>
      </c>
      <c r="P325" s="97" t="str">
        <f t="shared" si="249"/>
        <v/>
      </c>
      <c r="Q325" s="97" t="str">
        <f t="shared" si="249"/>
        <v/>
      </c>
      <c r="R325" s="97" t="str">
        <f t="shared" si="249"/>
        <v/>
      </c>
      <c r="S325" s="97" t="str">
        <f t="shared" si="249"/>
        <v/>
      </c>
      <c r="T325" s="97" t="str">
        <f t="shared" si="249"/>
        <v/>
      </c>
      <c r="U325" s="97" t="str">
        <f t="shared" si="249"/>
        <v/>
      </c>
      <c r="V325" s="97" t="str">
        <f t="shared" si="249"/>
        <v/>
      </c>
      <c r="W325" s="97" t="str">
        <f t="shared" si="249"/>
        <v/>
      </c>
      <c r="X325" s="97" t="str">
        <f t="shared" si="249"/>
        <v/>
      </c>
      <c r="Y325" s="97" t="str">
        <f t="shared" si="249"/>
        <v/>
      </c>
      <c r="Z325" s="97" t="str">
        <f t="shared" si="249"/>
        <v/>
      </c>
      <c r="AA325" s="97" t="str">
        <f t="shared" si="249"/>
        <v/>
      </c>
      <c r="AB325" s="97" t="str">
        <f t="shared" si="249"/>
        <v/>
      </c>
      <c r="AC325" s="97" t="str">
        <f t="shared" si="249"/>
        <v/>
      </c>
      <c r="AD325" s="97" t="str">
        <f t="shared" si="249"/>
        <v/>
      </c>
      <c r="AE325" s="97" t="str">
        <f t="shared" si="249"/>
        <v/>
      </c>
      <c r="AF325" s="97" t="str">
        <f t="shared" si="249"/>
        <v/>
      </c>
      <c r="AG325" s="97" t="str">
        <f t="shared" si="249"/>
        <v/>
      </c>
      <c r="AH325" s="98"/>
      <c r="AI325" s="99"/>
      <c r="AJ325" s="98"/>
      <c r="AN325" s="75"/>
    </row>
    <row r="326" spans="1:40" s="69" customFormat="1">
      <c r="A326" s="408">
        <v>5</v>
      </c>
      <c r="B326" s="412" t="s">
        <v>588</v>
      </c>
      <c r="C326" s="410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4" customFormat="1" ht="18" customHeight="1">
      <c r="A327" s="403" t="s">
        <v>244</v>
      </c>
      <c r="B327" s="404" t="s">
        <v>139</v>
      </c>
      <c r="H327" s="405"/>
    </row>
    <row r="328" spans="1:40" s="407" customFormat="1" ht="19.5" customHeight="1">
      <c r="A328" s="406"/>
      <c r="B328" s="407" t="s">
        <v>245</v>
      </c>
    </row>
    <row r="329" spans="1:40" s="8" customFormat="1">
      <c r="A329" s="652" t="s">
        <v>22</v>
      </c>
      <c r="B329" s="654" t="s">
        <v>247</v>
      </c>
      <c r="C329" s="656" t="s">
        <v>0</v>
      </c>
      <c r="D329" s="387" t="str">
        <f t="shared" ref="D329:AG329" si="250">IF(G$79="","",G$79)</f>
        <v/>
      </c>
      <c r="E329" s="387" t="str">
        <f t="shared" si="250"/>
        <v/>
      </c>
      <c r="F329" s="387" t="str">
        <f t="shared" si="250"/>
        <v/>
      </c>
      <c r="G329" s="387" t="str">
        <f t="shared" si="250"/>
        <v/>
      </c>
      <c r="H329" s="387" t="str">
        <f t="shared" si="250"/>
        <v/>
      </c>
      <c r="I329" s="387" t="str">
        <f t="shared" si="250"/>
        <v/>
      </c>
      <c r="J329" s="387" t="str">
        <f t="shared" si="250"/>
        <v/>
      </c>
      <c r="K329" s="387" t="str">
        <f t="shared" si="250"/>
        <v/>
      </c>
      <c r="L329" s="387" t="str">
        <f t="shared" si="250"/>
        <v/>
      </c>
      <c r="M329" s="387" t="str">
        <f t="shared" si="250"/>
        <v/>
      </c>
      <c r="N329" s="387" t="str">
        <f t="shared" si="250"/>
        <v/>
      </c>
      <c r="O329" s="387" t="str">
        <f t="shared" si="250"/>
        <v/>
      </c>
      <c r="P329" s="387" t="str">
        <f t="shared" si="250"/>
        <v/>
      </c>
      <c r="Q329" s="387" t="str">
        <f t="shared" si="250"/>
        <v/>
      </c>
      <c r="R329" s="387" t="str">
        <f t="shared" si="250"/>
        <v/>
      </c>
      <c r="S329" s="387" t="str">
        <f t="shared" si="250"/>
        <v/>
      </c>
      <c r="T329" s="387" t="str">
        <f t="shared" si="250"/>
        <v/>
      </c>
      <c r="U329" s="387" t="str">
        <f t="shared" si="250"/>
        <v/>
      </c>
      <c r="V329" s="387" t="str">
        <f t="shared" si="250"/>
        <v/>
      </c>
      <c r="W329" s="387" t="str">
        <f t="shared" si="250"/>
        <v/>
      </c>
      <c r="X329" s="387" t="str">
        <f t="shared" si="250"/>
        <v/>
      </c>
      <c r="Y329" s="387" t="str">
        <f t="shared" si="250"/>
        <v/>
      </c>
      <c r="Z329" s="387" t="str">
        <f t="shared" si="250"/>
        <v/>
      </c>
      <c r="AA329" s="387" t="str">
        <f t="shared" si="250"/>
        <v/>
      </c>
      <c r="AB329" s="387" t="str">
        <f t="shared" si="250"/>
        <v/>
      </c>
      <c r="AC329" s="387" t="str">
        <f t="shared" si="250"/>
        <v/>
      </c>
      <c r="AD329" s="387" t="str">
        <f t="shared" si="250"/>
        <v/>
      </c>
      <c r="AE329" s="387" t="str">
        <f t="shared" si="250"/>
        <v/>
      </c>
      <c r="AF329" s="387" t="str">
        <f t="shared" si="250"/>
        <v/>
      </c>
      <c r="AG329" s="387" t="str">
        <f t="shared" si="250"/>
        <v/>
      </c>
    </row>
    <row r="330" spans="1:40" s="8" customFormat="1">
      <c r="A330" s="653"/>
      <c r="B330" s="655"/>
      <c r="C330" s="657"/>
      <c r="D330" s="33" t="str">
        <f t="shared" ref="D330:AG330" si="251">IF(G$80="","",G$80)</f>
        <v/>
      </c>
      <c r="E330" s="33" t="str">
        <f t="shared" si="251"/>
        <v/>
      </c>
      <c r="F330" s="33" t="str">
        <f t="shared" si="251"/>
        <v/>
      </c>
      <c r="G330" s="33" t="str">
        <f t="shared" si="251"/>
        <v/>
      </c>
      <c r="H330" s="33" t="str">
        <f t="shared" si="251"/>
        <v/>
      </c>
      <c r="I330" s="33" t="str">
        <f t="shared" si="251"/>
        <v/>
      </c>
      <c r="J330" s="33" t="str">
        <f t="shared" si="251"/>
        <v/>
      </c>
      <c r="K330" s="33" t="str">
        <f t="shared" si="251"/>
        <v/>
      </c>
      <c r="L330" s="33" t="str">
        <f t="shared" si="251"/>
        <v/>
      </c>
      <c r="M330" s="33" t="str">
        <f t="shared" si="251"/>
        <v/>
      </c>
      <c r="N330" s="33" t="str">
        <f t="shared" si="251"/>
        <v/>
      </c>
      <c r="O330" s="33" t="str">
        <f t="shared" si="251"/>
        <v/>
      </c>
      <c r="P330" s="33" t="str">
        <f t="shared" si="251"/>
        <v/>
      </c>
      <c r="Q330" s="33" t="str">
        <f t="shared" si="251"/>
        <v/>
      </c>
      <c r="R330" s="33" t="str">
        <f t="shared" si="251"/>
        <v/>
      </c>
      <c r="S330" s="33" t="str">
        <f t="shared" si="251"/>
        <v/>
      </c>
      <c r="T330" s="33" t="str">
        <f t="shared" si="251"/>
        <v/>
      </c>
      <c r="U330" s="33" t="str">
        <f t="shared" si="251"/>
        <v/>
      </c>
      <c r="V330" s="33" t="str">
        <f t="shared" si="251"/>
        <v/>
      </c>
      <c r="W330" s="33" t="str">
        <f t="shared" si="251"/>
        <v/>
      </c>
      <c r="X330" s="33" t="str">
        <f t="shared" si="251"/>
        <v/>
      </c>
      <c r="Y330" s="33" t="str">
        <f t="shared" si="251"/>
        <v/>
      </c>
      <c r="Z330" s="33" t="str">
        <f t="shared" si="251"/>
        <v/>
      </c>
      <c r="AA330" s="33" t="str">
        <f t="shared" si="251"/>
        <v/>
      </c>
      <c r="AB330" s="33" t="str">
        <f t="shared" si="251"/>
        <v/>
      </c>
      <c r="AC330" s="33" t="str">
        <f t="shared" si="251"/>
        <v/>
      </c>
      <c r="AD330" s="33" t="str">
        <f t="shared" si="251"/>
        <v/>
      </c>
      <c r="AE330" s="33" t="str">
        <f t="shared" si="251"/>
        <v/>
      </c>
      <c r="AF330" s="33" t="str">
        <f t="shared" si="251"/>
        <v/>
      </c>
      <c r="AG330" s="33" t="str">
        <f t="shared" si="251"/>
        <v/>
      </c>
    </row>
    <row r="331" spans="1:40" s="69" customFormat="1">
      <c r="A331" s="100" t="str">
        <f>IF(A275="","",A275)</f>
        <v/>
      </c>
      <c r="B331" s="200" t="str">
        <f t="shared" ref="B331" si="252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53">IF(H$79="","",IF($B331="","",PRODUCT(E248,F275)*(1-SUM($C$538))*(1-SUM($C$539))))</f>
        <v/>
      </c>
      <c r="F331" s="84" t="str">
        <f t="shared" si="253"/>
        <v/>
      </c>
      <c r="G331" s="84" t="str">
        <f t="shared" si="253"/>
        <v/>
      </c>
      <c r="H331" s="84" t="str">
        <f t="shared" si="253"/>
        <v/>
      </c>
      <c r="I331" s="84" t="str">
        <f t="shared" si="253"/>
        <v/>
      </c>
      <c r="J331" s="84" t="str">
        <f t="shared" si="253"/>
        <v/>
      </c>
      <c r="K331" s="84" t="str">
        <f t="shared" si="253"/>
        <v/>
      </c>
      <c r="L331" s="84" t="str">
        <f t="shared" si="253"/>
        <v/>
      </c>
      <c r="M331" s="84" t="str">
        <f t="shared" si="253"/>
        <v/>
      </c>
      <c r="N331" s="84" t="str">
        <f t="shared" si="253"/>
        <v/>
      </c>
      <c r="O331" s="84" t="str">
        <f t="shared" si="253"/>
        <v/>
      </c>
      <c r="P331" s="84" t="str">
        <f t="shared" si="253"/>
        <v/>
      </c>
      <c r="Q331" s="84" t="str">
        <f t="shared" si="253"/>
        <v/>
      </c>
      <c r="R331" s="84" t="str">
        <f t="shared" si="253"/>
        <v/>
      </c>
      <c r="S331" s="84" t="str">
        <f t="shared" si="253"/>
        <v/>
      </c>
      <c r="T331" s="84" t="str">
        <f t="shared" si="253"/>
        <v/>
      </c>
      <c r="U331" s="84" t="str">
        <f t="shared" si="253"/>
        <v/>
      </c>
      <c r="V331" s="84" t="str">
        <f t="shared" si="253"/>
        <v/>
      </c>
      <c r="W331" s="84" t="str">
        <f t="shared" si="253"/>
        <v/>
      </c>
      <c r="X331" s="84" t="str">
        <f t="shared" si="253"/>
        <v/>
      </c>
      <c r="Y331" s="84" t="str">
        <f t="shared" si="253"/>
        <v/>
      </c>
      <c r="Z331" s="84" t="str">
        <f t="shared" si="253"/>
        <v/>
      </c>
      <c r="AA331" s="84" t="str">
        <f t="shared" si="253"/>
        <v/>
      </c>
      <c r="AB331" s="84" t="str">
        <f t="shared" si="253"/>
        <v/>
      </c>
      <c r="AC331" s="84" t="str">
        <f t="shared" si="253"/>
        <v/>
      </c>
      <c r="AD331" s="84" t="str">
        <f t="shared" si="253"/>
        <v/>
      </c>
      <c r="AE331" s="84" t="str">
        <f t="shared" si="253"/>
        <v/>
      </c>
      <c r="AF331" s="84" t="str">
        <f t="shared" si="253"/>
        <v/>
      </c>
      <c r="AG331" s="84" t="str">
        <f t="shared" si="253"/>
        <v/>
      </c>
    </row>
    <row r="332" spans="1:40" s="69" customFormat="1">
      <c r="A332" s="94" t="str">
        <f t="shared" ref="A332:B332" si="254">IF(A276="","",A276)</f>
        <v/>
      </c>
      <c r="B332" s="204" t="str">
        <f t="shared" si="254"/>
        <v/>
      </c>
      <c r="C332" s="275" t="str">
        <f t="shared" ref="C332:C340" si="255">IF(B332="","","zł/rok")</f>
        <v/>
      </c>
      <c r="D332" s="88" t="str">
        <f t="shared" ref="D332:AG332" si="256">IF(G$79="","",IF($B332="","",PRODUCT(D249,E276)*(1-SUM($C$538))*(1-SUM($C$539))))</f>
        <v/>
      </c>
      <c r="E332" s="88" t="str">
        <f t="shared" si="256"/>
        <v/>
      </c>
      <c r="F332" s="88" t="str">
        <f t="shared" si="256"/>
        <v/>
      </c>
      <c r="G332" s="88" t="str">
        <f t="shared" si="256"/>
        <v/>
      </c>
      <c r="H332" s="88" t="str">
        <f t="shared" si="256"/>
        <v/>
      </c>
      <c r="I332" s="88" t="str">
        <f t="shared" si="256"/>
        <v/>
      </c>
      <c r="J332" s="88" t="str">
        <f t="shared" si="256"/>
        <v/>
      </c>
      <c r="K332" s="88" t="str">
        <f t="shared" si="256"/>
        <v/>
      </c>
      <c r="L332" s="88" t="str">
        <f t="shared" si="256"/>
        <v/>
      </c>
      <c r="M332" s="88" t="str">
        <f t="shared" si="256"/>
        <v/>
      </c>
      <c r="N332" s="88" t="str">
        <f t="shared" si="256"/>
        <v/>
      </c>
      <c r="O332" s="88" t="str">
        <f t="shared" si="256"/>
        <v/>
      </c>
      <c r="P332" s="88" t="str">
        <f t="shared" si="256"/>
        <v/>
      </c>
      <c r="Q332" s="88" t="str">
        <f t="shared" si="256"/>
        <v/>
      </c>
      <c r="R332" s="88" t="str">
        <f t="shared" si="256"/>
        <v/>
      </c>
      <c r="S332" s="88" t="str">
        <f t="shared" si="256"/>
        <v/>
      </c>
      <c r="T332" s="88" t="str">
        <f t="shared" si="256"/>
        <v/>
      </c>
      <c r="U332" s="88" t="str">
        <f t="shared" si="256"/>
        <v/>
      </c>
      <c r="V332" s="88" t="str">
        <f t="shared" si="256"/>
        <v/>
      </c>
      <c r="W332" s="88" t="str">
        <f t="shared" si="256"/>
        <v/>
      </c>
      <c r="X332" s="88" t="str">
        <f t="shared" si="256"/>
        <v/>
      </c>
      <c r="Y332" s="88" t="str">
        <f t="shared" si="256"/>
        <v/>
      </c>
      <c r="Z332" s="88" t="str">
        <f t="shared" si="256"/>
        <v/>
      </c>
      <c r="AA332" s="88" t="str">
        <f t="shared" si="256"/>
        <v/>
      </c>
      <c r="AB332" s="88" t="str">
        <f t="shared" si="256"/>
        <v/>
      </c>
      <c r="AC332" s="88" t="str">
        <f t="shared" si="256"/>
        <v/>
      </c>
      <c r="AD332" s="88" t="str">
        <f t="shared" si="256"/>
        <v/>
      </c>
      <c r="AE332" s="88" t="str">
        <f t="shared" si="256"/>
        <v/>
      </c>
      <c r="AF332" s="88" t="str">
        <f t="shared" si="256"/>
        <v/>
      </c>
      <c r="AG332" s="88" t="str">
        <f t="shared" si="256"/>
        <v/>
      </c>
    </row>
    <row r="333" spans="1:40" s="69" customFormat="1">
      <c r="A333" s="94" t="str">
        <f t="shared" ref="A333:B333" si="257">IF(A277="","",A277)</f>
        <v/>
      </c>
      <c r="B333" s="204" t="str">
        <f t="shared" si="257"/>
        <v/>
      </c>
      <c r="C333" s="275" t="str">
        <f t="shared" si="255"/>
        <v/>
      </c>
      <c r="D333" s="88" t="str">
        <f t="shared" ref="D333:AG333" si="258">IF(G$79="","",IF($B333="","",PRODUCT(D250,E277)*(1-SUM($C$538))*(1-SUM($C$539))))</f>
        <v/>
      </c>
      <c r="E333" s="88" t="str">
        <f t="shared" si="258"/>
        <v/>
      </c>
      <c r="F333" s="88" t="str">
        <f t="shared" si="258"/>
        <v/>
      </c>
      <c r="G333" s="88" t="str">
        <f t="shared" si="258"/>
        <v/>
      </c>
      <c r="H333" s="88" t="str">
        <f t="shared" si="258"/>
        <v/>
      </c>
      <c r="I333" s="88" t="str">
        <f t="shared" si="258"/>
        <v/>
      </c>
      <c r="J333" s="88" t="str">
        <f t="shared" si="258"/>
        <v/>
      </c>
      <c r="K333" s="88" t="str">
        <f t="shared" si="258"/>
        <v/>
      </c>
      <c r="L333" s="88" t="str">
        <f t="shared" si="258"/>
        <v/>
      </c>
      <c r="M333" s="88" t="str">
        <f t="shared" si="258"/>
        <v/>
      </c>
      <c r="N333" s="88" t="str">
        <f t="shared" si="258"/>
        <v/>
      </c>
      <c r="O333" s="88" t="str">
        <f t="shared" si="258"/>
        <v/>
      </c>
      <c r="P333" s="88" t="str">
        <f t="shared" si="258"/>
        <v/>
      </c>
      <c r="Q333" s="88" t="str">
        <f t="shared" si="258"/>
        <v/>
      </c>
      <c r="R333" s="88" t="str">
        <f t="shared" si="258"/>
        <v/>
      </c>
      <c r="S333" s="88" t="str">
        <f t="shared" si="258"/>
        <v/>
      </c>
      <c r="T333" s="88" t="str">
        <f t="shared" si="258"/>
        <v/>
      </c>
      <c r="U333" s="88" t="str">
        <f t="shared" si="258"/>
        <v/>
      </c>
      <c r="V333" s="88" t="str">
        <f t="shared" si="258"/>
        <v/>
      </c>
      <c r="W333" s="88" t="str">
        <f t="shared" si="258"/>
        <v/>
      </c>
      <c r="X333" s="88" t="str">
        <f t="shared" si="258"/>
        <v/>
      </c>
      <c r="Y333" s="88" t="str">
        <f t="shared" si="258"/>
        <v/>
      </c>
      <c r="Z333" s="88" t="str">
        <f t="shared" si="258"/>
        <v/>
      </c>
      <c r="AA333" s="88" t="str">
        <f t="shared" si="258"/>
        <v/>
      </c>
      <c r="AB333" s="88" t="str">
        <f t="shared" si="258"/>
        <v/>
      </c>
      <c r="AC333" s="88" t="str">
        <f t="shared" si="258"/>
        <v/>
      </c>
      <c r="AD333" s="88" t="str">
        <f t="shared" si="258"/>
        <v/>
      </c>
      <c r="AE333" s="88" t="str">
        <f t="shared" si="258"/>
        <v/>
      </c>
      <c r="AF333" s="88" t="str">
        <f t="shared" si="258"/>
        <v/>
      </c>
      <c r="AG333" s="88" t="str">
        <f t="shared" si="258"/>
        <v/>
      </c>
    </row>
    <row r="334" spans="1:40" s="69" customFormat="1">
      <c r="A334" s="94" t="str">
        <f t="shared" ref="A334:B334" si="259">IF(A278="","",A278)</f>
        <v/>
      </c>
      <c r="B334" s="204" t="str">
        <f t="shared" si="259"/>
        <v/>
      </c>
      <c r="C334" s="275" t="str">
        <f t="shared" si="255"/>
        <v/>
      </c>
      <c r="D334" s="88" t="str">
        <f t="shared" ref="D334:AG334" si="260">IF(G$79="","",IF($B334="","",PRODUCT(D251,E278)*(1-SUM($C$538))*(1-SUM($C$539))))</f>
        <v/>
      </c>
      <c r="E334" s="88" t="str">
        <f t="shared" si="260"/>
        <v/>
      </c>
      <c r="F334" s="88" t="str">
        <f t="shared" si="260"/>
        <v/>
      </c>
      <c r="G334" s="88" t="str">
        <f t="shared" si="260"/>
        <v/>
      </c>
      <c r="H334" s="88" t="str">
        <f t="shared" si="260"/>
        <v/>
      </c>
      <c r="I334" s="88" t="str">
        <f t="shared" si="260"/>
        <v/>
      </c>
      <c r="J334" s="88" t="str">
        <f t="shared" si="260"/>
        <v/>
      </c>
      <c r="K334" s="88" t="str">
        <f t="shared" si="260"/>
        <v/>
      </c>
      <c r="L334" s="88" t="str">
        <f t="shared" si="260"/>
        <v/>
      </c>
      <c r="M334" s="88" t="str">
        <f t="shared" si="260"/>
        <v/>
      </c>
      <c r="N334" s="88" t="str">
        <f t="shared" si="260"/>
        <v/>
      </c>
      <c r="O334" s="88" t="str">
        <f t="shared" si="260"/>
        <v/>
      </c>
      <c r="P334" s="88" t="str">
        <f t="shared" si="260"/>
        <v/>
      </c>
      <c r="Q334" s="88" t="str">
        <f t="shared" si="260"/>
        <v/>
      </c>
      <c r="R334" s="88" t="str">
        <f t="shared" si="260"/>
        <v/>
      </c>
      <c r="S334" s="88" t="str">
        <f t="shared" si="260"/>
        <v/>
      </c>
      <c r="T334" s="88" t="str">
        <f t="shared" si="260"/>
        <v/>
      </c>
      <c r="U334" s="88" t="str">
        <f t="shared" si="260"/>
        <v/>
      </c>
      <c r="V334" s="88" t="str">
        <f t="shared" si="260"/>
        <v/>
      </c>
      <c r="W334" s="88" t="str">
        <f t="shared" si="260"/>
        <v/>
      </c>
      <c r="X334" s="88" t="str">
        <f t="shared" si="260"/>
        <v/>
      </c>
      <c r="Y334" s="88" t="str">
        <f t="shared" si="260"/>
        <v/>
      </c>
      <c r="Z334" s="88" t="str">
        <f t="shared" si="260"/>
        <v/>
      </c>
      <c r="AA334" s="88" t="str">
        <f t="shared" si="260"/>
        <v/>
      </c>
      <c r="AB334" s="88" t="str">
        <f t="shared" si="260"/>
        <v/>
      </c>
      <c r="AC334" s="88" t="str">
        <f t="shared" si="260"/>
        <v/>
      </c>
      <c r="AD334" s="88" t="str">
        <f t="shared" si="260"/>
        <v/>
      </c>
      <c r="AE334" s="88" t="str">
        <f t="shared" si="260"/>
        <v/>
      </c>
      <c r="AF334" s="88" t="str">
        <f t="shared" si="260"/>
        <v/>
      </c>
      <c r="AG334" s="88" t="str">
        <f t="shared" si="260"/>
        <v/>
      </c>
    </row>
    <row r="335" spans="1:40" s="152" customFormat="1">
      <c r="A335" s="94" t="str">
        <f t="shared" ref="A335:B335" si="261">IF(A279="","",A279)</f>
        <v/>
      </c>
      <c r="B335" s="204" t="str">
        <f t="shared" si="261"/>
        <v/>
      </c>
      <c r="C335" s="275" t="str">
        <f t="shared" si="255"/>
        <v/>
      </c>
      <c r="D335" s="88" t="str">
        <f t="shared" ref="D335:AG335" si="262">IF(G$79="","",IF($B335="","",PRODUCT(D252,E279)*(1-SUM($C$538))*(1-SUM($C$539))))</f>
        <v/>
      </c>
      <c r="E335" s="88" t="str">
        <f t="shared" si="262"/>
        <v/>
      </c>
      <c r="F335" s="88" t="str">
        <f t="shared" si="262"/>
        <v/>
      </c>
      <c r="G335" s="88" t="str">
        <f t="shared" si="262"/>
        <v/>
      </c>
      <c r="H335" s="88" t="str">
        <f t="shared" si="262"/>
        <v/>
      </c>
      <c r="I335" s="88" t="str">
        <f t="shared" si="262"/>
        <v/>
      </c>
      <c r="J335" s="88" t="str">
        <f t="shared" si="262"/>
        <v/>
      </c>
      <c r="K335" s="88" t="str">
        <f t="shared" si="262"/>
        <v/>
      </c>
      <c r="L335" s="88" t="str">
        <f t="shared" si="262"/>
        <v/>
      </c>
      <c r="M335" s="88" t="str">
        <f t="shared" si="262"/>
        <v/>
      </c>
      <c r="N335" s="88" t="str">
        <f t="shared" si="262"/>
        <v/>
      </c>
      <c r="O335" s="88" t="str">
        <f t="shared" si="262"/>
        <v/>
      </c>
      <c r="P335" s="88" t="str">
        <f t="shared" si="262"/>
        <v/>
      </c>
      <c r="Q335" s="88" t="str">
        <f t="shared" si="262"/>
        <v/>
      </c>
      <c r="R335" s="88" t="str">
        <f t="shared" si="262"/>
        <v/>
      </c>
      <c r="S335" s="88" t="str">
        <f t="shared" si="262"/>
        <v/>
      </c>
      <c r="T335" s="88" t="str">
        <f t="shared" si="262"/>
        <v/>
      </c>
      <c r="U335" s="88" t="str">
        <f t="shared" si="262"/>
        <v/>
      </c>
      <c r="V335" s="88" t="str">
        <f t="shared" si="262"/>
        <v/>
      </c>
      <c r="W335" s="88" t="str">
        <f t="shared" si="262"/>
        <v/>
      </c>
      <c r="X335" s="88" t="str">
        <f t="shared" si="262"/>
        <v/>
      </c>
      <c r="Y335" s="88" t="str">
        <f t="shared" si="262"/>
        <v/>
      </c>
      <c r="Z335" s="88" t="str">
        <f t="shared" si="262"/>
        <v/>
      </c>
      <c r="AA335" s="88" t="str">
        <f t="shared" si="262"/>
        <v/>
      </c>
      <c r="AB335" s="88" t="str">
        <f t="shared" si="262"/>
        <v/>
      </c>
      <c r="AC335" s="88" t="str">
        <f t="shared" si="262"/>
        <v/>
      </c>
      <c r="AD335" s="88" t="str">
        <f t="shared" si="262"/>
        <v/>
      </c>
      <c r="AE335" s="88" t="str">
        <f t="shared" si="262"/>
        <v/>
      </c>
      <c r="AF335" s="88" t="str">
        <f t="shared" si="262"/>
        <v/>
      </c>
      <c r="AG335" s="88" t="str">
        <f t="shared" si="262"/>
        <v/>
      </c>
    </row>
    <row r="336" spans="1:40" s="152" customFormat="1">
      <c r="A336" s="94" t="str">
        <f t="shared" ref="A336:B336" si="263">IF(A280="","",A280)</f>
        <v/>
      </c>
      <c r="B336" s="204" t="str">
        <f t="shared" si="263"/>
        <v/>
      </c>
      <c r="C336" s="275" t="str">
        <f t="shared" si="255"/>
        <v/>
      </c>
      <c r="D336" s="88" t="str">
        <f t="shared" ref="D336:AG336" si="264">IF(G$79="","",IF($B336="","",PRODUCT(D253,E280)*(1-SUM($C$538))*(1-SUM($C$539))))</f>
        <v/>
      </c>
      <c r="E336" s="88" t="str">
        <f t="shared" si="264"/>
        <v/>
      </c>
      <c r="F336" s="88" t="str">
        <f t="shared" si="264"/>
        <v/>
      </c>
      <c r="G336" s="88" t="str">
        <f t="shared" si="264"/>
        <v/>
      </c>
      <c r="H336" s="88" t="str">
        <f t="shared" si="264"/>
        <v/>
      </c>
      <c r="I336" s="88" t="str">
        <f t="shared" si="264"/>
        <v/>
      </c>
      <c r="J336" s="88" t="str">
        <f t="shared" si="264"/>
        <v/>
      </c>
      <c r="K336" s="88" t="str">
        <f t="shared" si="264"/>
        <v/>
      </c>
      <c r="L336" s="88" t="str">
        <f t="shared" si="264"/>
        <v/>
      </c>
      <c r="M336" s="88" t="str">
        <f t="shared" si="264"/>
        <v/>
      </c>
      <c r="N336" s="88" t="str">
        <f t="shared" si="264"/>
        <v/>
      </c>
      <c r="O336" s="88" t="str">
        <f t="shared" si="264"/>
        <v/>
      </c>
      <c r="P336" s="88" t="str">
        <f t="shared" si="264"/>
        <v/>
      </c>
      <c r="Q336" s="88" t="str">
        <f t="shared" si="264"/>
        <v/>
      </c>
      <c r="R336" s="88" t="str">
        <f t="shared" si="264"/>
        <v/>
      </c>
      <c r="S336" s="88" t="str">
        <f t="shared" si="264"/>
        <v/>
      </c>
      <c r="T336" s="88" t="str">
        <f t="shared" si="264"/>
        <v/>
      </c>
      <c r="U336" s="88" t="str">
        <f t="shared" si="264"/>
        <v/>
      </c>
      <c r="V336" s="88" t="str">
        <f t="shared" si="264"/>
        <v/>
      </c>
      <c r="W336" s="88" t="str">
        <f t="shared" si="264"/>
        <v/>
      </c>
      <c r="X336" s="88" t="str">
        <f t="shared" si="264"/>
        <v/>
      </c>
      <c r="Y336" s="88" t="str">
        <f t="shared" si="264"/>
        <v/>
      </c>
      <c r="Z336" s="88" t="str">
        <f t="shared" si="264"/>
        <v/>
      </c>
      <c r="AA336" s="88" t="str">
        <f t="shared" si="264"/>
        <v/>
      </c>
      <c r="AB336" s="88" t="str">
        <f t="shared" si="264"/>
        <v/>
      </c>
      <c r="AC336" s="88" t="str">
        <f t="shared" si="264"/>
        <v/>
      </c>
      <c r="AD336" s="88" t="str">
        <f t="shared" si="264"/>
        <v/>
      </c>
      <c r="AE336" s="88" t="str">
        <f t="shared" si="264"/>
        <v/>
      </c>
      <c r="AF336" s="88" t="str">
        <f t="shared" si="264"/>
        <v/>
      </c>
      <c r="AG336" s="88" t="str">
        <f t="shared" si="264"/>
        <v/>
      </c>
    </row>
    <row r="337" spans="1:33" s="152" customFormat="1">
      <c r="A337" s="94" t="str">
        <f t="shared" ref="A337:B337" si="265">IF(A281="","",A281)</f>
        <v/>
      </c>
      <c r="B337" s="204" t="str">
        <f t="shared" si="265"/>
        <v/>
      </c>
      <c r="C337" s="275" t="str">
        <f t="shared" si="255"/>
        <v/>
      </c>
      <c r="D337" s="88" t="str">
        <f t="shared" ref="D337:AG337" si="266">IF(G$79="","",IF($B337="","",PRODUCT(D254,E281)*(1-SUM($C$538))*(1-SUM($C$539))))</f>
        <v/>
      </c>
      <c r="E337" s="88" t="str">
        <f t="shared" si="266"/>
        <v/>
      </c>
      <c r="F337" s="88" t="str">
        <f t="shared" si="266"/>
        <v/>
      </c>
      <c r="G337" s="88" t="str">
        <f t="shared" si="266"/>
        <v/>
      </c>
      <c r="H337" s="88" t="str">
        <f t="shared" si="266"/>
        <v/>
      </c>
      <c r="I337" s="88" t="str">
        <f t="shared" si="266"/>
        <v/>
      </c>
      <c r="J337" s="88" t="str">
        <f t="shared" si="266"/>
        <v/>
      </c>
      <c r="K337" s="88" t="str">
        <f t="shared" si="266"/>
        <v/>
      </c>
      <c r="L337" s="88" t="str">
        <f t="shared" si="266"/>
        <v/>
      </c>
      <c r="M337" s="88" t="str">
        <f t="shared" si="266"/>
        <v/>
      </c>
      <c r="N337" s="88" t="str">
        <f t="shared" si="266"/>
        <v/>
      </c>
      <c r="O337" s="88" t="str">
        <f t="shared" si="266"/>
        <v/>
      </c>
      <c r="P337" s="88" t="str">
        <f t="shared" si="266"/>
        <v/>
      </c>
      <c r="Q337" s="88" t="str">
        <f t="shared" si="266"/>
        <v/>
      </c>
      <c r="R337" s="88" t="str">
        <f t="shared" si="266"/>
        <v/>
      </c>
      <c r="S337" s="88" t="str">
        <f t="shared" si="266"/>
        <v/>
      </c>
      <c r="T337" s="88" t="str">
        <f t="shared" si="266"/>
        <v/>
      </c>
      <c r="U337" s="88" t="str">
        <f t="shared" si="266"/>
        <v/>
      </c>
      <c r="V337" s="88" t="str">
        <f t="shared" si="266"/>
        <v/>
      </c>
      <c r="W337" s="88" t="str">
        <f t="shared" si="266"/>
        <v/>
      </c>
      <c r="X337" s="88" t="str">
        <f t="shared" si="266"/>
        <v/>
      </c>
      <c r="Y337" s="88" t="str">
        <f t="shared" si="266"/>
        <v/>
      </c>
      <c r="Z337" s="88" t="str">
        <f t="shared" si="266"/>
        <v/>
      </c>
      <c r="AA337" s="88" t="str">
        <f t="shared" si="266"/>
        <v/>
      </c>
      <c r="AB337" s="88" t="str">
        <f t="shared" si="266"/>
        <v/>
      </c>
      <c r="AC337" s="88" t="str">
        <f t="shared" si="266"/>
        <v/>
      </c>
      <c r="AD337" s="88" t="str">
        <f t="shared" si="266"/>
        <v/>
      </c>
      <c r="AE337" s="88" t="str">
        <f t="shared" si="266"/>
        <v/>
      </c>
      <c r="AF337" s="88" t="str">
        <f t="shared" si="266"/>
        <v/>
      </c>
      <c r="AG337" s="88" t="str">
        <f t="shared" si="266"/>
        <v/>
      </c>
    </row>
    <row r="338" spans="1:33" s="152" customFormat="1">
      <c r="A338" s="94" t="str">
        <f t="shared" ref="A338:B338" si="267">IF(A282="","",A282)</f>
        <v/>
      </c>
      <c r="B338" s="204" t="str">
        <f t="shared" si="267"/>
        <v/>
      </c>
      <c r="C338" s="275" t="str">
        <f t="shared" si="255"/>
        <v/>
      </c>
      <c r="D338" s="88" t="str">
        <f t="shared" ref="D338:AG338" si="268">IF(G$79="","",IF($B338="","",PRODUCT(D255,E282)*(1-SUM($C$538))*(1-SUM($C$539))))</f>
        <v/>
      </c>
      <c r="E338" s="88" t="str">
        <f t="shared" si="268"/>
        <v/>
      </c>
      <c r="F338" s="88" t="str">
        <f t="shared" si="268"/>
        <v/>
      </c>
      <c r="G338" s="88" t="str">
        <f t="shared" si="268"/>
        <v/>
      </c>
      <c r="H338" s="88" t="str">
        <f t="shared" si="268"/>
        <v/>
      </c>
      <c r="I338" s="88" t="str">
        <f t="shared" si="268"/>
        <v/>
      </c>
      <c r="J338" s="88" t="str">
        <f t="shared" si="268"/>
        <v/>
      </c>
      <c r="K338" s="88" t="str">
        <f t="shared" si="268"/>
        <v/>
      </c>
      <c r="L338" s="88" t="str">
        <f t="shared" si="268"/>
        <v/>
      </c>
      <c r="M338" s="88" t="str">
        <f t="shared" si="268"/>
        <v/>
      </c>
      <c r="N338" s="88" t="str">
        <f t="shared" si="268"/>
        <v/>
      </c>
      <c r="O338" s="88" t="str">
        <f t="shared" si="268"/>
        <v/>
      </c>
      <c r="P338" s="88" t="str">
        <f t="shared" si="268"/>
        <v/>
      </c>
      <c r="Q338" s="88" t="str">
        <f t="shared" si="268"/>
        <v/>
      </c>
      <c r="R338" s="88" t="str">
        <f t="shared" si="268"/>
        <v/>
      </c>
      <c r="S338" s="88" t="str">
        <f t="shared" si="268"/>
        <v/>
      </c>
      <c r="T338" s="88" t="str">
        <f t="shared" si="268"/>
        <v/>
      </c>
      <c r="U338" s="88" t="str">
        <f t="shared" si="268"/>
        <v/>
      </c>
      <c r="V338" s="88" t="str">
        <f t="shared" si="268"/>
        <v/>
      </c>
      <c r="W338" s="88" t="str">
        <f t="shared" si="268"/>
        <v/>
      </c>
      <c r="X338" s="88" t="str">
        <f t="shared" si="268"/>
        <v/>
      </c>
      <c r="Y338" s="88" t="str">
        <f t="shared" si="268"/>
        <v/>
      </c>
      <c r="Z338" s="88" t="str">
        <f t="shared" si="268"/>
        <v/>
      </c>
      <c r="AA338" s="88" t="str">
        <f t="shared" si="268"/>
        <v/>
      </c>
      <c r="AB338" s="88" t="str">
        <f t="shared" si="268"/>
        <v/>
      </c>
      <c r="AC338" s="88" t="str">
        <f t="shared" si="268"/>
        <v/>
      </c>
      <c r="AD338" s="88" t="str">
        <f t="shared" si="268"/>
        <v/>
      </c>
      <c r="AE338" s="88" t="str">
        <f t="shared" si="268"/>
        <v/>
      </c>
      <c r="AF338" s="88" t="str">
        <f t="shared" si="268"/>
        <v/>
      </c>
      <c r="AG338" s="88" t="str">
        <f t="shared" si="268"/>
        <v/>
      </c>
    </row>
    <row r="339" spans="1:33" s="152" customFormat="1">
      <c r="A339" s="94" t="str">
        <f t="shared" ref="A339:B339" si="269">IF(A283="","",A283)</f>
        <v/>
      </c>
      <c r="B339" s="204" t="str">
        <f t="shared" si="269"/>
        <v/>
      </c>
      <c r="C339" s="275" t="str">
        <f t="shared" si="255"/>
        <v/>
      </c>
      <c r="D339" s="88" t="str">
        <f t="shared" ref="D339:AG339" si="270">IF(G$79="","",IF($B339="","",PRODUCT(D256,E283)*(1-SUM($C$538))*(1-SUM($C$539))))</f>
        <v/>
      </c>
      <c r="E339" s="88" t="str">
        <f t="shared" si="270"/>
        <v/>
      </c>
      <c r="F339" s="88" t="str">
        <f t="shared" si="270"/>
        <v/>
      </c>
      <c r="G339" s="88" t="str">
        <f t="shared" si="270"/>
        <v/>
      </c>
      <c r="H339" s="88" t="str">
        <f t="shared" si="270"/>
        <v/>
      </c>
      <c r="I339" s="88" t="str">
        <f t="shared" si="270"/>
        <v/>
      </c>
      <c r="J339" s="88" t="str">
        <f t="shared" si="270"/>
        <v/>
      </c>
      <c r="K339" s="88" t="str">
        <f t="shared" si="270"/>
        <v/>
      </c>
      <c r="L339" s="88" t="str">
        <f t="shared" si="270"/>
        <v/>
      </c>
      <c r="M339" s="88" t="str">
        <f t="shared" si="270"/>
        <v/>
      </c>
      <c r="N339" s="88" t="str">
        <f t="shared" si="270"/>
        <v/>
      </c>
      <c r="O339" s="88" t="str">
        <f t="shared" si="270"/>
        <v/>
      </c>
      <c r="P339" s="88" t="str">
        <f t="shared" si="270"/>
        <v/>
      </c>
      <c r="Q339" s="88" t="str">
        <f t="shared" si="270"/>
        <v/>
      </c>
      <c r="R339" s="88" t="str">
        <f t="shared" si="270"/>
        <v/>
      </c>
      <c r="S339" s="88" t="str">
        <f t="shared" si="270"/>
        <v/>
      </c>
      <c r="T339" s="88" t="str">
        <f t="shared" si="270"/>
        <v/>
      </c>
      <c r="U339" s="88" t="str">
        <f t="shared" si="270"/>
        <v/>
      </c>
      <c r="V339" s="88" t="str">
        <f t="shared" si="270"/>
        <v/>
      </c>
      <c r="W339" s="88" t="str">
        <f t="shared" si="270"/>
        <v/>
      </c>
      <c r="X339" s="88" t="str">
        <f t="shared" si="270"/>
        <v/>
      </c>
      <c r="Y339" s="88" t="str">
        <f t="shared" si="270"/>
        <v/>
      </c>
      <c r="Z339" s="88" t="str">
        <f t="shared" si="270"/>
        <v/>
      </c>
      <c r="AA339" s="88" t="str">
        <f t="shared" si="270"/>
        <v/>
      </c>
      <c r="AB339" s="88" t="str">
        <f t="shared" si="270"/>
        <v/>
      </c>
      <c r="AC339" s="88" t="str">
        <f t="shared" si="270"/>
        <v/>
      </c>
      <c r="AD339" s="88" t="str">
        <f t="shared" si="270"/>
        <v/>
      </c>
      <c r="AE339" s="88" t="str">
        <f t="shared" si="270"/>
        <v/>
      </c>
      <c r="AF339" s="88" t="str">
        <f t="shared" si="270"/>
        <v/>
      </c>
      <c r="AG339" s="88" t="str">
        <f t="shared" si="270"/>
        <v/>
      </c>
    </row>
    <row r="340" spans="1:33" s="69" customFormat="1">
      <c r="A340" s="105" t="str">
        <f t="shared" ref="A340:B340" si="271">IF(A284="","",A284)</f>
        <v/>
      </c>
      <c r="B340" s="209" t="str">
        <f t="shared" si="271"/>
        <v/>
      </c>
      <c r="C340" s="276" t="str">
        <f t="shared" si="255"/>
        <v/>
      </c>
      <c r="D340" s="122" t="str">
        <f t="shared" ref="D340:AG340" si="272">IF(G$79="","",IF($B340="","",PRODUCT(D257,E284)*(1-SUM($C$538))*(1-SUM($C$539))))</f>
        <v/>
      </c>
      <c r="E340" s="122" t="str">
        <f t="shared" si="272"/>
        <v/>
      </c>
      <c r="F340" s="122" t="str">
        <f t="shared" si="272"/>
        <v/>
      </c>
      <c r="G340" s="122" t="str">
        <f t="shared" si="272"/>
        <v/>
      </c>
      <c r="H340" s="122" t="str">
        <f t="shared" si="272"/>
        <v/>
      </c>
      <c r="I340" s="122" t="str">
        <f t="shared" si="272"/>
        <v/>
      </c>
      <c r="J340" s="122" t="str">
        <f t="shared" si="272"/>
        <v/>
      </c>
      <c r="K340" s="122" t="str">
        <f t="shared" si="272"/>
        <v/>
      </c>
      <c r="L340" s="122" t="str">
        <f t="shared" si="272"/>
        <v/>
      </c>
      <c r="M340" s="122" t="str">
        <f t="shared" si="272"/>
        <v/>
      </c>
      <c r="N340" s="122" t="str">
        <f t="shared" si="272"/>
        <v/>
      </c>
      <c r="O340" s="122" t="str">
        <f t="shared" si="272"/>
        <v/>
      </c>
      <c r="P340" s="122" t="str">
        <f t="shared" si="272"/>
        <v/>
      </c>
      <c r="Q340" s="122" t="str">
        <f t="shared" si="272"/>
        <v/>
      </c>
      <c r="R340" s="122" t="str">
        <f t="shared" si="272"/>
        <v/>
      </c>
      <c r="S340" s="122" t="str">
        <f t="shared" si="272"/>
        <v/>
      </c>
      <c r="T340" s="122" t="str">
        <f t="shared" si="272"/>
        <v/>
      </c>
      <c r="U340" s="122" t="str">
        <f t="shared" si="272"/>
        <v/>
      </c>
      <c r="V340" s="122" t="str">
        <f t="shared" si="272"/>
        <v/>
      </c>
      <c r="W340" s="122" t="str">
        <f t="shared" si="272"/>
        <v/>
      </c>
      <c r="X340" s="122" t="str">
        <f t="shared" si="272"/>
        <v/>
      </c>
      <c r="Y340" s="122" t="str">
        <f t="shared" si="272"/>
        <v/>
      </c>
      <c r="Z340" s="122" t="str">
        <f t="shared" si="272"/>
        <v/>
      </c>
      <c r="AA340" s="122" t="str">
        <f t="shared" si="272"/>
        <v/>
      </c>
      <c r="AB340" s="122" t="str">
        <f t="shared" si="272"/>
        <v/>
      </c>
      <c r="AC340" s="122" t="str">
        <f t="shared" si="272"/>
        <v/>
      </c>
      <c r="AD340" s="122" t="str">
        <f t="shared" si="272"/>
        <v/>
      </c>
      <c r="AE340" s="122" t="str">
        <f t="shared" si="272"/>
        <v/>
      </c>
      <c r="AF340" s="122" t="str">
        <f t="shared" si="272"/>
        <v/>
      </c>
      <c r="AG340" s="122" t="str">
        <f t="shared" si="272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 t="str">
        <f>IF(G$79="","",SUM(D$331:D$340))</f>
        <v/>
      </c>
      <c r="E341" s="84" t="str">
        <f t="shared" ref="E341:AG341" si="273">IF(H$79="","",SUM(E$331:E$340))</f>
        <v/>
      </c>
      <c r="F341" s="84" t="str">
        <f t="shared" si="273"/>
        <v/>
      </c>
      <c r="G341" s="84" t="str">
        <f t="shared" si="273"/>
        <v/>
      </c>
      <c r="H341" s="84" t="str">
        <f t="shared" si="273"/>
        <v/>
      </c>
      <c r="I341" s="84" t="str">
        <f t="shared" si="273"/>
        <v/>
      </c>
      <c r="J341" s="84" t="str">
        <f t="shared" si="273"/>
        <v/>
      </c>
      <c r="K341" s="84" t="str">
        <f t="shared" si="273"/>
        <v/>
      </c>
      <c r="L341" s="84" t="str">
        <f t="shared" si="273"/>
        <v/>
      </c>
      <c r="M341" s="84" t="str">
        <f t="shared" si="273"/>
        <v/>
      </c>
      <c r="N341" s="84" t="str">
        <f t="shared" si="273"/>
        <v/>
      </c>
      <c r="O341" s="84" t="str">
        <f t="shared" si="273"/>
        <v/>
      </c>
      <c r="P341" s="84" t="str">
        <f t="shared" si="273"/>
        <v/>
      </c>
      <c r="Q341" s="84" t="str">
        <f t="shared" si="273"/>
        <v/>
      </c>
      <c r="R341" s="84" t="str">
        <f t="shared" si="273"/>
        <v/>
      </c>
      <c r="S341" s="84" t="str">
        <f t="shared" si="273"/>
        <v/>
      </c>
      <c r="T341" s="84" t="str">
        <f t="shared" si="273"/>
        <v/>
      </c>
      <c r="U341" s="84" t="str">
        <f t="shared" si="273"/>
        <v/>
      </c>
      <c r="V341" s="84" t="str">
        <f t="shared" si="273"/>
        <v/>
      </c>
      <c r="W341" s="84" t="str">
        <f t="shared" si="273"/>
        <v/>
      </c>
      <c r="X341" s="84" t="str">
        <f t="shared" si="273"/>
        <v/>
      </c>
      <c r="Y341" s="84" t="str">
        <f t="shared" si="273"/>
        <v/>
      </c>
      <c r="Z341" s="84" t="str">
        <f t="shared" si="273"/>
        <v/>
      </c>
      <c r="AA341" s="84" t="str">
        <f t="shared" si="273"/>
        <v/>
      </c>
      <c r="AB341" s="84" t="str">
        <f t="shared" si="273"/>
        <v/>
      </c>
      <c r="AC341" s="84" t="str">
        <f t="shared" si="273"/>
        <v/>
      </c>
      <c r="AD341" s="84" t="str">
        <f t="shared" si="273"/>
        <v/>
      </c>
      <c r="AE341" s="84" t="str">
        <f t="shared" si="273"/>
        <v/>
      </c>
      <c r="AF341" s="84" t="str">
        <f t="shared" si="273"/>
        <v/>
      </c>
      <c r="AG341" s="84" t="str">
        <f t="shared" si="273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 t="str">
        <f>IF(G$79="","",IF(E$285="",D$341,D$341*E$285))</f>
        <v/>
      </c>
      <c r="E342" s="88" t="str">
        <f t="shared" ref="E342:AG342" si="274">IF(H$79="","",IF(F$285="",E$341,E$341*F$285))</f>
        <v/>
      </c>
      <c r="F342" s="88" t="str">
        <f t="shared" si="274"/>
        <v/>
      </c>
      <c r="G342" s="88" t="str">
        <f t="shared" si="274"/>
        <v/>
      </c>
      <c r="H342" s="88" t="str">
        <f t="shared" si="274"/>
        <v/>
      </c>
      <c r="I342" s="88" t="str">
        <f t="shared" si="274"/>
        <v/>
      </c>
      <c r="J342" s="88" t="str">
        <f t="shared" si="274"/>
        <v/>
      </c>
      <c r="K342" s="88" t="str">
        <f t="shared" si="274"/>
        <v/>
      </c>
      <c r="L342" s="88" t="str">
        <f t="shared" si="274"/>
        <v/>
      </c>
      <c r="M342" s="88" t="str">
        <f t="shared" si="274"/>
        <v/>
      </c>
      <c r="N342" s="88" t="str">
        <f t="shared" si="274"/>
        <v/>
      </c>
      <c r="O342" s="88" t="str">
        <f t="shared" si="274"/>
        <v/>
      </c>
      <c r="P342" s="88" t="str">
        <f t="shared" si="274"/>
        <v/>
      </c>
      <c r="Q342" s="88" t="str">
        <f t="shared" si="274"/>
        <v/>
      </c>
      <c r="R342" s="88" t="str">
        <f t="shared" si="274"/>
        <v/>
      </c>
      <c r="S342" s="88" t="str">
        <f t="shared" si="274"/>
        <v/>
      </c>
      <c r="T342" s="88" t="str">
        <f t="shared" si="274"/>
        <v/>
      </c>
      <c r="U342" s="88" t="str">
        <f t="shared" si="274"/>
        <v/>
      </c>
      <c r="V342" s="88" t="str">
        <f t="shared" si="274"/>
        <v/>
      </c>
      <c r="W342" s="88" t="str">
        <f t="shared" si="274"/>
        <v/>
      </c>
      <c r="X342" s="88" t="str">
        <f t="shared" si="274"/>
        <v/>
      </c>
      <c r="Y342" s="88" t="str">
        <f t="shared" si="274"/>
        <v/>
      </c>
      <c r="Z342" s="88" t="str">
        <f t="shared" si="274"/>
        <v/>
      </c>
      <c r="AA342" s="88" t="str">
        <f t="shared" si="274"/>
        <v/>
      </c>
      <c r="AB342" s="88" t="str">
        <f t="shared" si="274"/>
        <v/>
      </c>
      <c r="AC342" s="88" t="str">
        <f t="shared" si="274"/>
        <v/>
      </c>
      <c r="AD342" s="88" t="str">
        <f t="shared" si="274"/>
        <v/>
      </c>
      <c r="AE342" s="88" t="str">
        <f t="shared" si="274"/>
        <v/>
      </c>
      <c r="AF342" s="88" t="str">
        <f t="shared" si="274"/>
        <v/>
      </c>
      <c r="AG342" s="88" t="str">
        <f t="shared" si="274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 t="str">
        <f>IF(G$79="","",IF(D$341=0,0,SUMPRODUCT(D$331:D$340,$D$275:$D$284)))</f>
        <v/>
      </c>
      <c r="E343" s="74" t="str">
        <f t="shared" ref="E343:AG343" si="275">IF(H$79="","",IF(E$341=0,0,SUMPRODUCT(E$331:E$340,$D$275:$D$284)))</f>
        <v/>
      </c>
      <c r="F343" s="74" t="str">
        <f t="shared" si="275"/>
        <v/>
      </c>
      <c r="G343" s="74" t="str">
        <f t="shared" si="275"/>
        <v/>
      </c>
      <c r="H343" s="74" t="str">
        <f t="shared" si="275"/>
        <v/>
      </c>
      <c r="I343" s="74" t="str">
        <f t="shared" si="275"/>
        <v/>
      </c>
      <c r="J343" s="74" t="str">
        <f t="shared" si="275"/>
        <v/>
      </c>
      <c r="K343" s="74" t="str">
        <f t="shared" si="275"/>
        <v/>
      </c>
      <c r="L343" s="74" t="str">
        <f t="shared" si="275"/>
        <v/>
      </c>
      <c r="M343" s="74" t="str">
        <f t="shared" si="275"/>
        <v/>
      </c>
      <c r="N343" s="74" t="str">
        <f t="shared" si="275"/>
        <v/>
      </c>
      <c r="O343" s="74" t="str">
        <f t="shared" si="275"/>
        <v/>
      </c>
      <c r="P343" s="74" t="str">
        <f t="shared" si="275"/>
        <v/>
      </c>
      <c r="Q343" s="74" t="str">
        <f t="shared" si="275"/>
        <v/>
      </c>
      <c r="R343" s="74" t="str">
        <f t="shared" si="275"/>
        <v/>
      </c>
      <c r="S343" s="74" t="str">
        <f t="shared" si="275"/>
        <v/>
      </c>
      <c r="T343" s="74" t="str">
        <f t="shared" si="275"/>
        <v/>
      </c>
      <c r="U343" s="74" t="str">
        <f t="shared" si="275"/>
        <v/>
      </c>
      <c r="V343" s="74" t="str">
        <f t="shared" si="275"/>
        <v/>
      </c>
      <c r="W343" s="74" t="str">
        <f t="shared" si="275"/>
        <v/>
      </c>
      <c r="X343" s="74" t="str">
        <f t="shared" si="275"/>
        <v/>
      </c>
      <c r="Y343" s="74" t="str">
        <f t="shared" si="275"/>
        <v/>
      </c>
      <c r="Z343" s="74" t="str">
        <f t="shared" si="275"/>
        <v/>
      </c>
      <c r="AA343" s="74" t="str">
        <f t="shared" si="275"/>
        <v/>
      </c>
      <c r="AB343" s="74" t="str">
        <f t="shared" si="275"/>
        <v/>
      </c>
      <c r="AC343" s="74" t="str">
        <f t="shared" si="275"/>
        <v/>
      </c>
      <c r="AD343" s="74" t="str">
        <f t="shared" si="275"/>
        <v/>
      </c>
      <c r="AE343" s="74" t="str">
        <f t="shared" si="275"/>
        <v/>
      </c>
      <c r="AF343" s="74" t="str">
        <f t="shared" si="275"/>
        <v/>
      </c>
      <c r="AG343" s="74" t="str">
        <f t="shared" si="275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 t="str">
        <f>IF(G$79="","",SUM(D$341,D$343))</f>
        <v/>
      </c>
      <c r="E344" s="115" t="str">
        <f t="shared" ref="E344:AG344" si="276">IF(H$79="","",SUM(E$341,E$343))</f>
        <v/>
      </c>
      <c r="F344" s="115" t="str">
        <f t="shared" si="276"/>
        <v/>
      </c>
      <c r="G344" s="115" t="str">
        <f t="shared" si="276"/>
        <v/>
      </c>
      <c r="H344" s="115" t="str">
        <f t="shared" si="276"/>
        <v/>
      </c>
      <c r="I344" s="115" t="str">
        <f t="shared" si="276"/>
        <v/>
      </c>
      <c r="J344" s="115" t="str">
        <f t="shared" si="276"/>
        <v/>
      </c>
      <c r="K344" s="115" t="str">
        <f t="shared" si="276"/>
        <v/>
      </c>
      <c r="L344" s="115" t="str">
        <f t="shared" si="276"/>
        <v/>
      </c>
      <c r="M344" s="115" t="str">
        <f t="shared" si="276"/>
        <v/>
      </c>
      <c r="N344" s="115" t="str">
        <f t="shared" si="276"/>
        <v/>
      </c>
      <c r="O344" s="115" t="str">
        <f t="shared" si="276"/>
        <v/>
      </c>
      <c r="P344" s="115" t="str">
        <f t="shared" si="276"/>
        <v/>
      </c>
      <c r="Q344" s="115" t="str">
        <f t="shared" si="276"/>
        <v/>
      </c>
      <c r="R344" s="115" t="str">
        <f t="shared" si="276"/>
        <v/>
      </c>
      <c r="S344" s="115" t="str">
        <f t="shared" si="276"/>
        <v/>
      </c>
      <c r="T344" s="115" t="str">
        <f t="shared" si="276"/>
        <v/>
      </c>
      <c r="U344" s="115" t="str">
        <f t="shared" si="276"/>
        <v/>
      </c>
      <c r="V344" s="115" t="str">
        <f t="shared" si="276"/>
        <v/>
      </c>
      <c r="W344" s="115" t="str">
        <f t="shared" si="276"/>
        <v/>
      </c>
      <c r="X344" s="115" t="str">
        <f t="shared" si="276"/>
        <v/>
      </c>
      <c r="Y344" s="115" t="str">
        <f t="shared" si="276"/>
        <v/>
      </c>
      <c r="Z344" s="115" t="str">
        <f t="shared" si="276"/>
        <v/>
      </c>
      <c r="AA344" s="115" t="str">
        <f t="shared" si="276"/>
        <v/>
      </c>
      <c r="AB344" s="115" t="str">
        <f t="shared" si="276"/>
        <v/>
      </c>
      <c r="AC344" s="115" t="str">
        <f t="shared" si="276"/>
        <v/>
      </c>
      <c r="AD344" s="115" t="str">
        <f t="shared" si="276"/>
        <v/>
      </c>
      <c r="AE344" s="115" t="str">
        <f t="shared" si="276"/>
        <v/>
      </c>
      <c r="AF344" s="115" t="str">
        <f t="shared" si="276"/>
        <v/>
      </c>
      <c r="AG344" s="115" t="str">
        <f t="shared" si="276"/>
        <v/>
      </c>
    </row>
    <row r="345" spans="1:33" s="69" customFormat="1" ht="22.5">
      <c r="A345" s="413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 t="str">
        <f>IF(G$79="","",SUM(D$342,D$343))</f>
        <v/>
      </c>
      <c r="E345" s="326" t="str">
        <f t="shared" ref="E345:AG345" si="277">IF(H$79="","",SUM(E$342,E$343))</f>
        <v/>
      </c>
      <c r="F345" s="326" t="str">
        <f t="shared" si="277"/>
        <v/>
      </c>
      <c r="G345" s="326" t="str">
        <f t="shared" si="277"/>
        <v/>
      </c>
      <c r="H345" s="326" t="str">
        <f t="shared" si="277"/>
        <v/>
      </c>
      <c r="I345" s="326" t="str">
        <f t="shared" si="277"/>
        <v/>
      </c>
      <c r="J345" s="326" t="str">
        <f t="shared" si="277"/>
        <v/>
      </c>
      <c r="K345" s="326" t="str">
        <f t="shared" si="277"/>
        <v/>
      </c>
      <c r="L345" s="326" t="str">
        <f t="shared" si="277"/>
        <v/>
      </c>
      <c r="M345" s="326" t="str">
        <f t="shared" si="277"/>
        <v/>
      </c>
      <c r="N345" s="326" t="str">
        <f t="shared" si="277"/>
        <v/>
      </c>
      <c r="O345" s="326" t="str">
        <f t="shared" si="277"/>
        <v/>
      </c>
      <c r="P345" s="326" t="str">
        <f t="shared" si="277"/>
        <v/>
      </c>
      <c r="Q345" s="326" t="str">
        <f t="shared" si="277"/>
        <v/>
      </c>
      <c r="R345" s="326" t="str">
        <f t="shared" si="277"/>
        <v/>
      </c>
      <c r="S345" s="326" t="str">
        <f t="shared" si="277"/>
        <v/>
      </c>
      <c r="T345" s="326" t="str">
        <f t="shared" si="277"/>
        <v/>
      </c>
      <c r="U345" s="326" t="str">
        <f t="shared" si="277"/>
        <v/>
      </c>
      <c r="V345" s="326" t="str">
        <f t="shared" si="277"/>
        <v/>
      </c>
      <c r="W345" s="326" t="str">
        <f t="shared" si="277"/>
        <v/>
      </c>
      <c r="X345" s="326" t="str">
        <f t="shared" si="277"/>
        <v/>
      </c>
      <c r="Y345" s="326" t="str">
        <f t="shared" si="277"/>
        <v/>
      </c>
      <c r="Z345" s="326" t="str">
        <f t="shared" si="277"/>
        <v/>
      </c>
      <c r="AA345" s="326" t="str">
        <f t="shared" si="277"/>
        <v/>
      </c>
      <c r="AB345" s="326" t="str">
        <f t="shared" si="277"/>
        <v/>
      </c>
      <c r="AC345" s="326" t="str">
        <f t="shared" si="277"/>
        <v/>
      </c>
      <c r="AD345" s="326" t="str">
        <f t="shared" si="277"/>
        <v/>
      </c>
      <c r="AE345" s="326" t="str">
        <f t="shared" si="277"/>
        <v/>
      </c>
      <c r="AF345" s="326" t="str">
        <f t="shared" si="277"/>
        <v/>
      </c>
      <c r="AG345" s="326" t="str">
        <f t="shared" si="277"/>
        <v/>
      </c>
    </row>
    <row r="346" spans="1:33" s="407" customFormat="1" ht="19.5" customHeight="1">
      <c r="A346" s="406"/>
      <c r="B346" s="407" t="s">
        <v>252</v>
      </c>
    </row>
    <row r="347" spans="1:33" s="8" customFormat="1">
      <c r="A347" s="652" t="s">
        <v>10</v>
      </c>
      <c r="B347" s="654" t="s">
        <v>2</v>
      </c>
      <c r="C347" s="656" t="s">
        <v>0</v>
      </c>
      <c r="D347" s="387" t="str">
        <f t="shared" ref="D347:AG347" si="278">IF(G$79="","",G$79)</f>
        <v/>
      </c>
      <c r="E347" s="387" t="str">
        <f t="shared" si="278"/>
        <v/>
      </c>
      <c r="F347" s="387" t="str">
        <f t="shared" si="278"/>
        <v/>
      </c>
      <c r="G347" s="387" t="str">
        <f t="shared" si="278"/>
        <v/>
      </c>
      <c r="H347" s="387" t="str">
        <f t="shared" si="278"/>
        <v/>
      </c>
      <c r="I347" s="387" t="str">
        <f t="shared" si="278"/>
        <v/>
      </c>
      <c r="J347" s="387" t="str">
        <f t="shared" si="278"/>
        <v/>
      </c>
      <c r="K347" s="387" t="str">
        <f t="shared" si="278"/>
        <v/>
      </c>
      <c r="L347" s="387" t="str">
        <f t="shared" si="278"/>
        <v/>
      </c>
      <c r="M347" s="387" t="str">
        <f t="shared" si="278"/>
        <v/>
      </c>
      <c r="N347" s="387" t="str">
        <f t="shared" si="278"/>
        <v/>
      </c>
      <c r="O347" s="387" t="str">
        <f t="shared" si="278"/>
        <v/>
      </c>
      <c r="P347" s="387" t="str">
        <f t="shared" si="278"/>
        <v/>
      </c>
      <c r="Q347" s="387" t="str">
        <f t="shared" si="278"/>
        <v/>
      </c>
      <c r="R347" s="387" t="str">
        <f t="shared" si="278"/>
        <v/>
      </c>
      <c r="S347" s="387" t="str">
        <f t="shared" si="278"/>
        <v/>
      </c>
      <c r="T347" s="387" t="str">
        <f t="shared" si="278"/>
        <v/>
      </c>
      <c r="U347" s="387" t="str">
        <f t="shared" si="278"/>
        <v/>
      </c>
      <c r="V347" s="387" t="str">
        <f t="shared" si="278"/>
        <v/>
      </c>
      <c r="W347" s="387" t="str">
        <f t="shared" si="278"/>
        <v/>
      </c>
      <c r="X347" s="387" t="str">
        <f t="shared" si="278"/>
        <v/>
      </c>
      <c r="Y347" s="387" t="str">
        <f t="shared" si="278"/>
        <v/>
      </c>
      <c r="Z347" s="387" t="str">
        <f t="shared" si="278"/>
        <v/>
      </c>
      <c r="AA347" s="387" t="str">
        <f t="shared" si="278"/>
        <v/>
      </c>
      <c r="AB347" s="387" t="str">
        <f t="shared" si="278"/>
        <v/>
      </c>
      <c r="AC347" s="387" t="str">
        <f t="shared" si="278"/>
        <v/>
      </c>
      <c r="AD347" s="387" t="str">
        <f t="shared" si="278"/>
        <v/>
      </c>
      <c r="AE347" s="387" t="str">
        <f t="shared" si="278"/>
        <v/>
      </c>
      <c r="AF347" s="387" t="str">
        <f t="shared" si="278"/>
        <v/>
      </c>
      <c r="AG347" s="387" t="str">
        <f t="shared" si="278"/>
        <v/>
      </c>
    </row>
    <row r="348" spans="1:33" s="8" customFormat="1">
      <c r="A348" s="653"/>
      <c r="B348" s="655"/>
      <c r="C348" s="657"/>
      <c r="D348" s="33" t="str">
        <f t="shared" ref="D348:AG348" si="279">IF(G$80="","",G$80)</f>
        <v/>
      </c>
      <c r="E348" s="33" t="str">
        <f t="shared" si="279"/>
        <v/>
      </c>
      <c r="F348" s="33" t="str">
        <f t="shared" si="279"/>
        <v/>
      </c>
      <c r="G348" s="33" t="str">
        <f t="shared" si="279"/>
        <v/>
      </c>
      <c r="H348" s="33" t="str">
        <f t="shared" si="279"/>
        <v/>
      </c>
      <c r="I348" s="33" t="str">
        <f t="shared" si="279"/>
        <v/>
      </c>
      <c r="J348" s="33" t="str">
        <f t="shared" si="279"/>
        <v/>
      </c>
      <c r="K348" s="33" t="str">
        <f t="shared" si="279"/>
        <v/>
      </c>
      <c r="L348" s="33" t="str">
        <f t="shared" si="279"/>
        <v/>
      </c>
      <c r="M348" s="33" t="str">
        <f t="shared" si="279"/>
        <v/>
      </c>
      <c r="N348" s="33" t="str">
        <f t="shared" si="279"/>
        <v/>
      </c>
      <c r="O348" s="33" t="str">
        <f t="shared" si="279"/>
        <v/>
      </c>
      <c r="P348" s="33" t="str">
        <f t="shared" si="279"/>
        <v/>
      </c>
      <c r="Q348" s="33" t="str">
        <f t="shared" si="279"/>
        <v/>
      </c>
      <c r="R348" s="33" t="str">
        <f t="shared" si="279"/>
        <v/>
      </c>
      <c r="S348" s="33" t="str">
        <f t="shared" si="279"/>
        <v/>
      </c>
      <c r="T348" s="33" t="str">
        <f t="shared" si="279"/>
        <v/>
      </c>
      <c r="U348" s="33" t="str">
        <f t="shared" si="279"/>
        <v/>
      </c>
      <c r="V348" s="33" t="str">
        <f t="shared" si="279"/>
        <v/>
      </c>
      <c r="W348" s="33" t="str">
        <f t="shared" si="279"/>
        <v/>
      </c>
      <c r="X348" s="33" t="str">
        <f t="shared" si="279"/>
        <v/>
      </c>
      <c r="Y348" s="33" t="str">
        <f t="shared" si="279"/>
        <v/>
      </c>
      <c r="Z348" s="33" t="str">
        <f t="shared" si="279"/>
        <v/>
      </c>
      <c r="AA348" s="33" t="str">
        <f t="shared" si="279"/>
        <v/>
      </c>
      <c r="AB348" s="33" t="str">
        <f t="shared" si="279"/>
        <v/>
      </c>
      <c r="AC348" s="33" t="str">
        <f t="shared" si="279"/>
        <v/>
      </c>
      <c r="AD348" s="33" t="str">
        <f t="shared" si="279"/>
        <v/>
      </c>
      <c r="AE348" s="33" t="str">
        <f t="shared" si="279"/>
        <v/>
      </c>
      <c r="AF348" s="33" t="str">
        <f t="shared" si="279"/>
        <v/>
      </c>
      <c r="AG348" s="33" t="str">
        <f t="shared" si="279"/>
        <v/>
      </c>
    </row>
    <row r="349" spans="1:33" s="69" customFormat="1">
      <c r="A349" s="100" t="str">
        <f>IF(A275="","",A275)</f>
        <v/>
      </c>
      <c r="B349" s="200" t="str">
        <f t="shared" ref="B349:C349" si="280">IF(B275="","",B275)</f>
        <v/>
      </c>
      <c r="C349" s="274" t="str">
        <f t="shared" si="280"/>
        <v/>
      </c>
      <c r="D349" s="84" t="str">
        <f t="shared" ref="D349:D358" si="281">IF(G$79="","",IF($B349="","",PRODUCT(D261,E289)*(1-SUM($C$538))*(1-SUM($C$539))))</f>
        <v/>
      </c>
      <c r="E349" s="84" t="str">
        <f t="shared" ref="E349:E358" si="282">IF(H$79="","",IF($B349="","",PRODUCT(E261,F289)*(1-SUM($C$538))*(1-SUM($C$539))))</f>
        <v/>
      </c>
      <c r="F349" s="84" t="str">
        <f t="shared" ref="F349:F358" si="283">IF(I$79="","",IF($B349="","",PRODUCT(F261,G289)*(1-SUM($C$538))*(1-SUM($C$539))))</f>
        <v/>
      </c>
      <c r="G349" s="84" t="str">
        <f t="shared" ref="G349:G358" si="284">IF(J$79="","",IF($B349="","",PRODUCT(G261,H289)*(1-SUM($C$538))*(1-SUM($C$539))))</f>
        <v/>
      </c>
      <c r="H349" s="84" t="str">
        <f t="shared" ref="H349:H358" si="285">IF(K$79="","",IF($B349="","",PRODUCT(H261,I289)*(1-SUM($C$538))*(1-SUM($C$539))))</f>
        <v/>
      </c>
      <c r="I349" s="84" t="str">
        <f t="shared" ref="I349:I358" si="286">IF(L$79="","",IF($B349="","",PRODUCT(I261,J289)*(1-SUM($C$538))*(1-SUM($C$539))))</f>
        <v/>
      </c>
      <c r="J349" s="84" t="str">
        <f t="shared" ref="J349:J358" si="287">IF(M$79="","",IF($B349="","",PRODUCT(J261,K289)*(1-SUM($C$538))*(1-SUM($C$539))))</f>
        <v/>
      </c>
      <c r="K349" s="84" t="str">
        <f t="shared" ref="K349:K358" si="288">IF(N$79="","",IF($B349="","",PRODUCT(K261,L289)*(1-SUM($C$538))*(1-SUM($C$539))))</f>
        <v/>
      </c>
      <c r="L349" s="84" t="str">
        <f t="shared" ref="L349:L358" si="289">IF(O$79="","",IF($B349="","",PRODUCT(L261,M289)*(1-SUM($C$538))*(1-SUM($C$539))))</f>
        <v/>
      </c>
      <c r="M349" s="84" t="str">
        <f t="shared" ref="M349:M358" si="290">IF(P$79="","",IF($B349="","",PRODUCT(M261,N289)*(1-SUM($C$538))*(1-SUM($C$539))))</f>
        <v/>
      </c>
      <c r="N349" s="84" t="str">
        <f t="shared" ref="N349:N358" si="291">IF(Q$79="","",IF($B349="","",PRODUCT(N261,O289)*(1-SUM($C$538))*(1-SUM($C$539))))</f>
        <v/>
      </c>
      <c r="O349" s="84" t="str">
        <f t="shared" ref="O349:O358" si="292">IF(R$79="","",IF($B349="","",PRODUCT(O261,P289)*(1-SUM($C$538))*(1-SUM($C$539))))</f>
        <v/>
      </c>
      <c r="P349" s="84" t="str">
        <f t="shared" ref="P349:P358" si="293">IF(S$79="","",IF($B349="","",PRODUCT(P261,Q289)*(1-SUM($C$538))*(1-SUM($C$539))))</f>
        <v/>
      </c>
      <c r="Q349" s="84" t="str">
        <f t="shared" ref="Q349:Q358" si="294">IF(T$79="","",IF($B349="","",PRODUCT(Q261,R289)*(1-SUM($C$538))*(1-SUM($C$539))))</f>
        <v/>
      </c>
      <c r="R349" s="84" t="str">
        <f t="shared" ref="R349:R358" si="295">IF(U$79="","",IF($B349="","",PRODUCT(R261,S289)*(1-SUM($C$538))*(1-SUM($C$539))))</f>
        <v/>
      </c>
      <c r="S349" s="84" t="str">
        <f t="shared" ref="S349:S358" si="296">IF(V$79="","",IF($B349="","",PRODUCT(S261,T289)*(1-SUM($C$538))*(1-SUM($C$539))))</f>
        <v/>
      </c>
      <c r="T349" s="84" t="str">
        <f t="shared" ref="T349:T358" si="297">IF(W$79="","",IF($B349="","",PRODUCT(T261,U289)*(1-SUM($C$538))*(1-SUM($C$539))))</f>
        <v/>
      </c>
      <c r="U349" s="84" t="str">
        <f t="shared" ref="U349:U358" si="298">IF(X$79="","",IF($B349="","",PRODUCT(U261,V289)*(1-SUM($C$538))*(1-SUM($C$539))))</f>
        <v/>
      </c>
      <c r="V349" s="84" t="str">
        <f t="shared" ref="V349:V358" si="299">IF(Y$79="","",IF($B349="","",PRODUCT(V261,W289)*(1-SUM($C$538))*(1-SUM($C$539))))</f>
        <v/>
      </c>
      <c r="W349" s="84" t="str">
        <f t="shared" ref="W349:W358" si="300">IF(Z$79="","",IF($B349="","",PRODUCT(W261,X289)*(1-SUM($C$538))*(1-SUM($C$539))))</f>
        <v/>
      </c>
      <c r="X349" s="84" t="str">
        <f t="shared" ref="X349:X358" si="301">IF(AA$79="","",IF($B349="","",PRODUCT(X261,Y289)*(1-SUM($C$538))*(1-SUM($C$539))))</f>
        <v/>
      </c>
      <c r="Y349" s="84" t="str">
        <f t="shared" ref="Y349:Y358" si="302">IF(AB$79="","",IF($B349="","",PRODUCT(Y261,Z289)*(1-SUM($C$538))*(1-SUM($C$539))))</f>
        <v/>
      </c>
      <c r="Z349" s="84" t="str">
        <f t="shared" ref="Z349:Z358" si="303">IF(AC$79="","",IF($B349="","",PRODUCT(Z261,AA289)*(1-SUM($C$538))*(1-SUM($C$539))))</f>
        <v/>
      </c>
      <c r="AA349" s="84" t="str">
        <f t="shared" ref="AA349:AA358" si="304">IF(AD$79="","",IF($B349="","",PRODUCT(AA261,AB289)*(1-SUM($C$538))*(1-SUM($C$539))))</f>
        <v/>
      </c>
      <c r="AB349" s="84" t="str">
        <f t="shared" ref="AB349:AB358" si="305">IF(AE$79="","",IF($B349="","",PRODUCT(AB261,AC289)*(1-SUM($C$538))*(1-SUM($C$539))))</f>
        <v/>
      </c>
      <c r="AC349" s="84" t="str">
        <f t="shared" ref="AC349:AC358" si="306">IF(AF$79="","",IF($B349="","",PRODUCT(AC261,AD289)*(1-SUM($C$538))*(1-SUM($C$539))))</f>
        <v/>
      </c>
      <c r="AD349" s="84" t="str">
        <f t="shared" ref="AD349:AD358" si="307">IF(AG$79="","",IF($B349="","",PRODUCT(AD261,AE289)*(1-SUM($C$538))*(1-SUM($C$539))))</f>
        <v/>
      </c>
      <c r="AE349" s="84" t="str">
        <f t="shared" ref="AE349:AE358" si="308">IF(AH$79="","",IF($B349="","",PRODUCT(AE261,AF289)*(1-SUM($C$538))*(1-SUM($C$539))))</f>
        <v/>
      </c>
      <c r="AF349" s="84" t="str">
        <f t="shared" ref="AF349:AF358" si="309">IF(AI$79="","",IF($B349="","",PRODUCT(AF261,AG289)*(1-SUM($C$538))*(1-SUM($C$539))))</f>
        <v/>
      </c>
      <c r="AG349" s="84" t="str">
        <f t="shared" ref="AG349:AG358" si="310">IF(AJ$79="","",IF($B349="","",PRODUCT(AG261,AH289)*(1-SUM($C$538))*(1-SUM($C$539))))</f>
        <v/>
      </c>
    </row>
    <row r="350" spans="1:33" s="69" customFormat="1">
      <c r="A350" s="94" t="str">
        <f t="shared" ref="A350:C350" si="311">IF(A276="","",A276)</f>
        <v/>
      </c>
      <c r="B350" s="204" t="str">
        <f t="shared" si="311"/>
        <v/>
      </c>
      <c r="C350" s="275" t="str">
        <f t="shared" si="311"/>
        <v/>
      </c>
      <c r="D350" s="88" t="str">
        <f t="shared" si="281"/>
        <v/>
      </c>
      <c r="E350" s="88" t="str">
        <f t="shared" si="282"/>
        <v/>
      </c>
      <c r="F350" s="88" t="str">
        <f t="shared" si="283"/>
        <v/>
      </c>
      <c r="G350" s="88" t="str">
        <f t="shared" si="284"/>
        <v/>
      </c>
      <c r="H350" s="88" t="str">
        <f t="shared" si="285"/>
        <v/>
      </c>
      <c r="I350" s="88" t="str">
        <f t="shared" si="286"/>
        <v/>
      </c>
      <c r="J350" s="88" t="str">
        <f t="shared" si="287"/>
        <v/>
      </c>
      <c r="K350" s="88" t="str">
        <f t="shared" si="288"/>
        <v/>
      </c>
      <c r="L350" s="88" t="str">
        <f t="shared" si="289"/>
        <v/>
      </c>
      <c r="M350" s="88" t="str">
        <f t="shared" si="290"/>
        <v/>
      </c>
      <c r="N350" s="88" t="str">
        <f t="shared" si="291"/>
        <v/>
      </c>
      <c r="O350" s="88" t="str">
        <f t="shared" si="292"/>
        <v/>
      </c>
      <c r="P350" s="88" t="str">
        <f t="shared" si="293"/>
        <v/>
      </c>
      <c r="Q350" s="88" t="str">
        <f t="shared" si="294"/>
        <v/>
      </c>
      <c r="R350" s="88" t="str">
        <f t="shared" si="295"/>
        <v/>
      </c>
      <c r="S350" s="88" t="str">
        <f t="shared" si="296"/>
        <v/>
      </c>
      <c r="T350" s="88" t="str">
        <f t="shared" si="297"/>
        <v/>
      </c>
      <c r="U350" s="88" t="str">
        <f t="shared" si="298"/>
        <v/>
      </c>
      <c r="V350" s="88" t="str">
        <f t="shared" si="299"/>
        <v/>
      </c>
      <c r="W350" s="88" t="str">
        <f t="shared" si="300"/>
        <v/>
      </c>
      <c r="X350" s="88" t="str">
        <f t="shared" si="301"/>
        <v/>
      </c>
      <c r="Y350" s="88" t="str">
        <f t="shared" si="302"/>
        <v/>
      </c>
      <c r="Z350" s="88" t="str">
        <f t="shared" si="303"/>
        <v/>
      </c>
      <c r="AA350" s="88" t="str">
        <f t="shared" si="304"/>
        <v/>
      </c>
      <c r="AB350" s="88" t="str">
        <f t="shared" si="305"/>
        <v/>
      </c>
      <c r="AC350" s="88" t="str">
        <f t="shared" si="306"/>
        <v/>
      </c>
      <c r="AD350" s="88" t="str">
        <f t="shared" si="307"/>
        <v/>
      </c>
      <c r="AE350" s="88" t="str">
        <f t="shared" si="308"/>
        <v/>
      </c>
      <c r="AF350" s="88" t="str">
        <f t="shared" si="309"/>
        <v/>
      </c>
      <c r="AG350" s="88" t="str">
        <f t="shared" si="310"/>
        <v/>
      </c>
    </row>
    <row r="351" spans="1:33" s="69" customFormat="1">
      <c r="A351" s="94" t="str">
        <f t="shared" ref="A351:C351" si="312">IF(A277="","",A277)</f>
        <v/>
      </c>
      <c r="B351" s="204" t="str">
        <f t="shared" si="312"/>
        <v/>
      </c>
      <c r="C351" s="275" t="str">
        <f t="shared" si="312"/>
        <v/>
      </c>
      <c r="D351" s="88" t="str">
        <f t="shared" si="281"/>
        <v/>
      </c>
      <c r="E351" s="88" t="str">
        <f t="shared" si="282"/>
        <v/>
      </c>
      <c r="F351" s="88" t="str">
        <f t="shared" si="283"/>
        <v/>
      </c>
      <c r="G351" s="88" t="str">
        <f t="shared" si="284"/>
        <v/>
      </c>
      <c r="H351" s="88" t="str">
        <f t="shared" si="285"/>
        <v/>
      </c>
      <c r="I351" s="88" t="str">
        <f t="shared" si="286"/>
        <v/>
      </c>
      <c r="J351" s="88" t="str">
        <f t="shared" si="287"/>
        <v/>
      </c>
      <c r="K351" s="88" t="str">
        <f t="shared" si="288"/>
        <v/>
      </c>
      <c r="L351" s="88" t="str">
        <f t="shared" si="289"/>
        <v/>
      </c>
      <c r="M351" s="88" t="str">
        <f t="shared" si="290"/>
        <v/>
      </c>
      <c r="N351" s="88" t="str">
        <f t="shared" si="291"/>
        <v/>
      </c>
      <c r="O351" s="88" t="str">
        <f t="shared" si="292"/>
        <v/>
      </c>
      <c r="P351" s="88" t="str">
        <f t="shared" si="293"/>
        <v/>
      </c>
      <c r="Q351" s="88" t="str">
        <f t="shared" si="294"/>
        <v/>
      </c>
      <c r="R351" s="88" t="str">
        <f t="shared" si="295"/>
        <v/>
      </c>
      <c r="S351" s="88" t="str">
        <f t="shared" si="296"/>
        <v/>
      </c>
      <c r="T351" s="88" t="str">
        <f t="shared" si="297"/>
        <v/>
      </c>
      <c r="U351" s="88" t="str">
        <f t="shared" si="298"/>
        <v/>
      </c>
      <c r="V351" s="88" t="str">
        <f t="shared" si="299"/>
        <v/>
      </c>
      <c r="W351" s="88" t="str">
        <f t="shared" si="300"/>
        <v/>
      </c>
      <c r="X351" s="88" t="str">
        <f t="shared" si="301"/>
        <v/>
      </c>
      <c r="Y351" s="88" t="str">
        <f t="shared" si="302"/>
        <v/>
      </c>
      <c r="Z351" s="88" t="str">
        <f t="shared" si="303"/>
        <v/>
      </c>
      <c r="AA351" s="88" t="str">
        <f t="shared" si="304"/>
        <v/>
      </c>
      <c r="AB351" s="88" t="str">
        <f t="shared" si="305"/>
        <v/>
      </c>
      <c r="AC351" s="88" t="str">
        <f t="shared" si="306"/>
        <v/>
      </c>
      <c r="AD351" s="88" t="str">
        <f t="shared" si="307"/>
        <v/>
      </c>
      <c r="AE351" s="88" t="str">
        <f t="shared" si="308"/>
        <v/>
      </c>
      <c r="AF351" s="88" t="str">
        <f t="shared" si="309"/>
        <v/>
      </c>
      <c r="AG351" s="88" t="str">
        <f t="shared" si="310"/>
        <v/>
      </c>
    </row>
    <row r="352" spans="1:33" s="69" customFormat="1">
      <c r="A352" s="94" t="str">
        <f t="shared" ref="A352:C352" si="313">IF(A278="","",A278)</f>
        <v/>
      </c>
      <c r="B352" s="204" t="str">
        <f t="shared" si="313"/>
        <v/>
      </c>
      <c r="C352" s="275" t="str">
        <f t="shared" si="313"/>
        <v/>
      </c>
      <c r="D352" s="88" t="str">
        <f t="shared" si="281"/>
        <v/>
      </c>
      <c r="E352" s="88" t="str">
        <f t="shared" si="282"/>
        <v/>
      </c>
      <c r="F352" s="88" t="str">
        <f t="shared" si="283"/>
        <v/>
      </c>
      <c r="G352" s="88" t="str">
        <f t="shared" si="284"/>
        <v/>
      </c>
      <c r="H352" s="88" t="str">
        <f t="shared" si="285"/>
        <v/>
      </c>
      <c r="I352" s="88" t="str">
        <f t="shared" si="286"/>
        <v/>
      </c>
      <c r="J352" s="88" t="str">
        <f t="shared" si="287"/>
        <v/>
      </c>
      <c r="K352" s="88" t="str">
        <f t="shared" si="288"/>
        <v/>
      </c>
      <c r="L352" s="88" t="str">
        <f t="shared" si="289"/>
        <v/>
      </c>
      <c r="M352" s="88" t="str">
        <f t="shared" si="290"/>
        <v/>
      </c>
      <c r="N352" s="88" t="str">
        <f t="shared" si="291"/>
        <v/>
      </c>
      <c r="O352" s="88" t="str">
        <f t="shared" si="292"/>
        <v/>
      </c>
      <c r="P352" s="88" t="str">
        <f t="shared" si="293"/>
        <v/>
      </c>
      <c r="Q352" s="88" t="str">
        <f t="shared" si="294"/>
        <v/>
      </c>
      <c r="R352" s="88" t="str">
        <f t="shared" si="295"/>
        <v/>
      </c>
      <c r="S352" s="88" t="str">
        <f t="shared" si="296"/>
        <v/>
      </c>
      <c r="T352" s="88" t="str">
        <f t="shared" si="297"/>
        <v/>
      </c>
      <c r="U352" s="88" t="str">
        <f t="shared" si="298"/>
        <v/>
      </c>
      <c r="V352" s="88" t="str">
        <f t="shared" si="299"/>
        <v/>
      </c>
      <c r="W352" s="88" t="str">
        <f t="shared" si="300"/>
        <v/>
      </c>
      <c r="X352" s="88" t="str">
        <f t="shared" si="301"/>
        <v/>
      </c>
      <c r="Y352" s="88" t="str">
        <f t="shared" si="302"/>
        <v/>
      </c>
      <c r="Z352" s="88" t="str">
        <f t="shared" si="303"/>
        <v/>
      </c>
      <c r="AA352" s="88" t="str">
        <f t="shared" si="304"/>
        <v/>
      </c>
      <c r="AB352" s="88" t="str">
        <f t="shared" si="305"/>
        <v/>
      </c>
      <c r="AC352" s="88" t="str">
        <f t="shared" si="306"/>
        <v/>
      </c>
      <c r="AD352" s="88" t="str">
        <f t="shared" si="307"/>
        <v/>
      </c>
      <c r="AE352" s="88" t="str">
        <f t="shared" si="308"/>
        <v/>
      </c>
      <c r="AF352" s="88" t="str">
        <f t="shared" si="309"/>
        <v/>
      </c>
      <c r="AG352" s="88" t="str">
        <f t="shared" si="310"/>
        <v/>
      </c>
    </row>
    <row r="353" spans="1:33" s="152" customFormat="1">
      <c r="A353" s="94" t="str">
        <f t="shared" ref="A353:C353" si="314">IF(A279="","",A279)</f>
        <v/>
      </c>
      <c r="B353" s="204" t="str">
        <f t="shared" si="314"/>
        <v/>
      </c>
      <c r="C353" s="275" t="str">
        <f t="shared" si="314"/>
        <v/>
      </c>
      <c r="D353" s="88" t="str">
        <f t="shared" si="281"/>
        <v/>
      </c>
      <c r="E353" s="88" t="str">
        <f t="shared" si="282"/>
        <v/>
      </c>
      <c r="F353" s="88" t="str">
        <f t="shared" si="283"/>
        <v/>
      </c>
      <c r="G353" s="88" t="str">
        <f t="shared" si="284"/>
        <v/>
      </c>
      <c r="H353" s="88" t="str">
        <f t="shared" si="285"/>
        <v/>
      </c>
      <c r="I353" s="88" t="str">
        <f t="shared" si="286"/>
        <v/>
      </c>
      <c r="J353" s="88" t="str">
        <f t="shared" si="287"/>
        <v/>
      </c>
      <c r="K353" s="88" t="str">
        <f t="shared" si="288"/>
        <v/>
      </c>
      <c r="L353" s="88" t="str">
        <f t="shared" si="289"/>
        <v/>
      </c>
      <c r="M353" s="88" t="str">
        <f t="shared" si="290"/>
        <v/>
      </c>
      <c r="N353" s="88" t="str">
        <f t="shared" si="291"/>
        <v/>
      </c>
      <c r="O353" s="88" t="str">
        <f t="shared" si="292"/>
        <v/>
      </c>
      <c r="P353" s="88" t="str">
        <f t="shared" si="293"/>
        <v/>
      </c>
      <c r="Q353" s="88" t="str">
        <f t="shared" si="294"/>
        <v/>
      </c>
      <c r="R353" s="88" t="str">
        <f t="shared" si="295"/>
        <v/>
      </c>
      <c r="S353" s="88" t="str">
        <f t="shared" si="296"/>
        <v/>
      </c>
      <c r="T353" s="88" t="str">
        <f t="shared" si="297"/>
        <v/>
      </c>
      <c r="U353" s="88" t="str">
        <f t="shared" si="298"/>
        <v/>
      </c>
      <c r="V353" s="88" t="str">
        <f t="shared" si="299"/>
        <v/>
      </c>
      <c r="W353" s="88" t="str">
        <f t="shared" si="300"/>
        <v/>
      </c>
      <c r="X353" s="88" t="str">
        <f t="shared" si="301"/>
        <v/>
      </c>
      <c r="Y353" s="88" t="str">
        <f t="shared" si="302"/>
        <v/>
      </c>
      <c r="Z353" s="88" t="str">
        <f t="shared" si="303"/>
        <v/>
      </c>
      <c r="AA353" s="88" t="str">
        <f t="shared" si="304"/>
        <v/>
      </c>
      <c r="AB353" s="88" t="str">
        <f t="shared" si="305"/>
        <v/>
      </c>
      <c r="AC353" s="88" t="str">
        <f t="shared" si="306"/>
        <v/>
      </c>
      <c r="AD353" s="88" t="str">
        <f t="shared" si="307"/>
        <v/>
      </c>
      <c r="AE353" s="88" t="str">
        <f t="shared" si="308"/>
        <v/>
      </c>
      <c r="AF353" s="88" t="str">
        <f t="shared" si="309"/>
        <v/>
      </c>
      <c r="AG353" s="88" t="str">
        <f t="shared" si="310"/>
        <v/>
      </c>
    </row>
    <row r="354" spans="1:33" s="152" customFormat="1">
      <c r="A354" s="94" t="str">
        <f t="shared" ref="A354:C354" si="315">IF(A280="","",A280)</f>
        <v/>
      </c>
      <c r="B354" s="204" t="str">
        <f t="shared" si="315"/>
        <v/>
      </c>
      <c r="C354" s="275" t="str">
        <f t="shared" si="315"/>
        <v/>
      </c>
      <c r="D354" s="88" t="str">
        <f t="shared" si="281"/>
        <v/>
      </c>
      <c r="E354" s="88" t="str">
        <f t="shared" si="282"/>
        <v/>
      </c>
      <c r="F354" s="88" t="str">
        <f t="shared" si="283"/>
        <v/>
      </c>
      <c r="G354" s="88" t="str">
        <f t="shared" si="284"/>
        <v/>
      </c>
      <c r="H354" s="88" t="str">
        <f t="shared" si="285"/>
        <v/>
      </c>
      <c r="I354" s="88" t="str">
        <f t="shared" si="286"/>
        <v/>
      </c>
      <c r="J354" s="88" t="str">
        <f t="shared" si="287"/>
        <v/>
      </c>
      <c r="K354" s="88" t="str">
        <f t="shared" si="288"/>
        <v/>
      </c>
      <c r="L354" s="88" t="str">
        <f t="shared" si="289"/>
        <v/>
      </c>
      <c r="M354" s="88" t="str">
        <f t="shared" si="290"/>
        <v/>
      </c>
      <c r="N354" s="88" t="str">
        <f t="shared" si="291"/>
        <v/>
      </c>
      <c r="O354" s="88" t="str">
        <f t="shared" si="292"/>
        <v/>
      </c>
      <c r="P354" s="88" t="str">
        <f t="shared" si="293"/>
        <v/>
      </c>
      <c r="Q354" s="88" t="str">
        <f t="shared" si="294"/>
        <v/>
      </c>
      <c r="R354" s="88" t="str">
        <f t="shared" si="295"/>
        <v/>
      </c>
      <c r="S354" s="88" t="str">
        <f t="shared" si="296"/>
        <v/>
      </c>
      <c r="T354" s="88" t="str">
        <f t="shared" si="297"/>
        <v/>
      </c>
      <c r="U354" s="88" t="str">
        <f t="shared" si="298"/>
        <v/>
      </c>
      <c r="V354" s="88" t="str">
        <f t="shared" si="299"/>
        <v/>
      </c>
      <c r="W354" s="88" t="str">
        <f t="shared" si="300"/>
        <v/>
      </c>
      <c r="X354" s="88" t="str">
        <f t="shared" si="301"/>
        <v/>
      </c>
      <c r="Y354" s="88" t="str">
        <f t="shared" si="302"/>
        <v/>
      </c>
      <c r="Z354" s="88" t="str">
        <f t="shared" si="303"/>
        <v/>
      </c>
      <c r="AA354" s="88" t="str">
        <f t="shared" si="304"/>
        <v/>
      </c>
      <c r="AB354" s="88" t="str">
        <f t="shared" si="305"/>
        <v/>
      </c>
      <c r="AC354" s="88" t="str">
        <f t="shared" si="306"/>
        <v/>
      </c>
      <c r="AD354" s="88" t="str">
        <f t="shared" si="307"/>
        <v/>
      </c>
      <c r="AE354" s="88" t="str">
        <f t="shared" si="308"/>
        <v/>
      </c>
      <c r="AF354" s="88" t="str">
        <f t="shared" si="309"/>
        <v/>
      </c>
      <c r="AG354" s="88" t="str">
        <f t="shared" si="310"/>
        <v/>
      </c>
    </row>
    <row r="355" spans="1:33" s="152" customFormat="1">
      <c r="A355" s="94" t="str">
        <f t="shared" ref="A355:C355" si="316">IF(A281="","",A281)</f>
        <v/>
      </c>
      <c r="B355" s="204" t="str">
        <f t="shared" si="316"/>
        <v/>
      </c>
      <c r="C355" s="275" t="str">
        <f t="shared" si="316"/>
        <v/>
      </c>
      <c r="D355" s="88" t="str">
        <f t="shared" si="281"/>
        <v/>
      </c>
      <c r="E355" s="88" t="str">
        <f t="shared" si="282"/>
        <v/>
      </c>
      <c r="F355" s="88" t="str">
        <f t="shared" si="283"/>
        <v/>
      </c>
      <c r="G355" s="88" t="str">
        <f t="shared" si="284"/>
        <v/>
      </c>
      <c r="H355" s="88" t="str">
        <f t="shared" si="285"/>
        <v/>
      </c>
      <c r="I355" s="88" t="str">
        <f t="shared" si="286"/>
        <v/>
      </c>
      <c r="J355" s="88" t="str">
        <f t="shared" si="287"/>
        <v/>
      </c>
      <c r="K355" s="88" t="str">
        <f t="shared" si="288"/>
        <v/>
      </c>
      <c r="L355" s="88" t="str">
        <f t="shared" si="289"/>
        <v/>
      </c>
      <c r="M355" s="88" t="str">
        <f t="shared" si="290"/>
        <v/>
      </c>
      <c r="N355" s="88" t="str">
        <f t="shared" si="291"/>
        <v/>
      </c>
      <c r="O355" s="88" t="str">
        <f t="shared" si="292"/>
        <v/>
      </c>
      <c r="P355" s="88" t="str">
        <f t="shared" si="293"/>
        <v/>
      </c>
      <c r="Q355" s="88" t="str">
        <f t="shared" si="294"/>
        <v/>
      </c>
      <c r="R355" s="88" t="str">
        <f t="shared" si="295"/>
        <v/>
      </c>
      <c r="S355" s="88" t="str">
        <f t="shared" si="296"/>
        <v/>
      </c>
      <c r="T355" s="88" t="str">
        <f t="shared" si="297"/>
        <v/>
      </c>
      <c r="U355" s="88" t="str">
        <f t="shared" si="298"/>
        <v/>
      </c>
      <c r="V355" s="88" t="str">
        <f t="shared" si="299"/>
        <v/>
      </c>
      <c r="W355" s="88" t="str">
        <f t="shared" si="300"/>
        <v/>
      </c>
      <c r="X355" s="88" t="str">
        <f t="shared" si="301"/>
        <v/>
      </c>
      <c r="Y355" s="88" t="str">
        <f t="shared" si="302"/>
        <v/>
      </c>
      <c r="Z355" s="88" t="str">
        <f t="shared" si="303"/>
        <v/>
      </c>
      <c r="AA355" s="88" t="str">
        <f t="shared" si="304"/>
        <v/>
      </c>
      <c r="AB355" s="88" t="str">
        <f t="shared" si="305"/>
        <v/>
      </c>
      <c r="AC355" s="88" t="str">
        <f t="shared" si="306"/>
        <v/>
      </c>
      <c r="AD355" s="88" t="str">
        <f t="shared" si="307"/>
        <v/>
      </c>
      <c r="AE355" s="88" t="str">
        <f t="shared" si="308"/>
        <v/>
      </c>
      <c r="AF355" s="88" t="str">
        <f t="shared" si="309"/>
        <v/>
      </c>
      <c r="AG355" s="88" t="str">
        <f t="shared" si="310"/>
        <v/>
      </c>
    </row>
    <row r="356" spans="1:33" s="152" customFormat="1">
      <c r="A356" s="94" t="str">
        <f t="shared" ref="A356:C356" si="317">IF(A282="","",A282)</f>
        <v/>
      </c>
      <c r="B356" s="204" t="str">
        <f t="shared" si="317"/>
        <v/>
      </c>
      <c r="C356" s="275" t="str">
        <f t="shared" si="317"/>
        <v/>
      </c>
      <c r="D356" s="88" t="str">
        <f t="shared" si="281"/>
        <v/>
      </c>
      <c r="E356" s="88" t="str">
        <f t="shared" si="282"/>
        <v/>
      </c>
      <c r="F356" s="88" t="str">
        <f t="shared" si="283"/>
        <v/>
      </c>
      <c r="G356" s="88" t="str">
        <f t="shared" si="284"/>
        <v/>
      </c>
      <c r="H356" s="88" t="str">
        <f t="shared" si="285"/>
        <v/>
      </c>
      <c r="I356" s="88" t="str">
        <f t="shared" si="286"/>
        <v/>
      </c>
      <c r="J356" s="88" t="str">
        <f t="shared" si="287"/>
        <v/>
      </c>
      <c r="K356" s="88" t="str">
        <f t="shared" si="288"/>
        <v/>
      </c>
      <c r="L356" s="88" t="str">
        <f t="shared" si="289"/>
        <v/>
      </c>
      <c r="M356" s="88" t="str">
        <f t="shared" si="290"/>
        <v/>
      </c>
      <c r="N356" s="88" t="str">
        <f t="shared" si="291"/>
        <v/>
      </c>
      <c r="O356" s="88" t="str">
        <f t="shared" si="292"/>
        <v/>
      </c>
      <c r="P356" s="88" t="str">
        <f t="shared" si="293"/>
        <v/>
      </c>
      <c r="Q356" s="88" t="str">
        <f t="shared" si="294"/>
        <v/>
      </c>
      <c r="R356" s="88" t="str">
        <f t="shared" si="295"/>
        <v/>
      </c>
      <c r="S356" s="88" t="str">
        <f t="shared" si="296"/>
        <v/>
      </c>
      <c r="T356" s="88" t="str">
        <f t="shared" si="297"/>
        <v/>
      </c>
      <c r="U356" s="88" t="str">
        <f t="shared" si="298"/>
        <v/>
      </c>
      <c r="V356" s="88" t="str">
        <f t="shared" si="299"/>
        <v/>
      </c>
      <c r="W356" s="88" t="str">
        <f t="shared" si="300"/>
        <v/>
      </c>
      <c r="X356" s="88" t="str">
        <f t="shared" si="301"/>
        <v/>
      </c>
      <c r="Y356" s="88" t="str">
        <f t="shared" si="302"/>
        <v/>
      </c>
      <c r="Z356" s="88" t="str">
        <f t="shared" si="303"/>
        <v/>
      </c>
      <c r="AA356" s="88" t="str">
        <f t="shared" si="304"/>
        <v/>
      </c>
      <c r="AB356" s="88" t="str">
        <f t="shared" si="305"/>
        <v/>
      </c>
      <c r="AC356" s="88" t="str">
        <f t="shared" si="306"/>
        <v/>
      </c>
      <c r="AD356" s="88" t="str">
        <f t="shared" si="307"/>
        <v/>
      </c>
      <c r="AE356" s="88" t="str">
        <f t="shared" si="308"/>
        <v/>
      </c>
      <c r="AF356" s="88" t="str">
        <f t="shared" si="309"/>
        <v/>
      </c>
      <c r="AG356" s="88" t="str">
        <f t="shared" si="310"/>
        <v/>
      </c>
    </row>
    <row r="357" spans="1:33" s="152" customFormat="1">
      <c r="A357" s="94" t="str">
        <f t="shared" ref="A357:C357" si="318">IF(A283="","",A283)</f>
        <v/>
      </c>
      <c r="B357" s="204" t="str">
        <f t="shared" si="318"/>
        <v/>
      </c>
      <c r="C357" s="275" t="str">
        <f t="shared" si="318"/>
        <v/>
      </c>
      <c r="D357" s="88" t="str">
        <f t="shared" si="281"/>
        <v/>
      </c>
      <c r="E357" s="88" t="str">
        <f t="shared" si="282"/>
        <v/>
      </c>
      <c r="F357" s="88" t="str">
        <f t="shared" si="283"/>
        <v/>
      </c>
      <c r="G357" s="88" t="str">
        <f t="shared" si="284"/>
        <v/>
      </c>
      <c r="H357" s="88" t="str">
        <f t="shared" si="285"/>
        <v/>
      </c>
      <c r="I357" s="88" t="str">
        <f t="shared" si="286"/>
        <v/>
      </c>
      <c r="J357" s="88" t="str">
        <f t="shared" si="287"/>
        <v/>
      </c>
      <c r="K357" s="88" t="str">
        <f t="shared" si="288"/>
        <v/>
      </c>
      <c r="L357" s="88" t="str">
        <f t="shared" si="289"/>
        <v/>
      </c>
      <c r="M357" s="88" t="str">
        <f t="shared" si="290"/>
        <v/>
      </c>
      <c r="N357" s="88" t="str">
        <f t="shared" si="291"/>
        <v/>
      </c>
      <c r="O357" s="88" t="str">
        <f t="shared" si="292"/>
        <v/>
      </c>
      <c r="P357" s="88" t="str">
        <f t="shared" si="293"/>
        <v/>
      </c>
      <c r="Q357" s="88" t="str">
        <f t="shared" si="294"/>
        <v/>
      </c>
      <c r="R357" s="88" t="str">
        <f t="shared" si="295"/>
        <v/>
      </c>
      <c r="S357" s="88" t="str">
        <f t="shared" si="296"/>
        <v/>
      </c>
      <c r="T357" s="88" t="str">
        <f t="shared" si="297"/>
        <v/>
      </c>
      <c r="U357" s="88" t="str">
        <f t="shared" si="298"/>
        <v/>
      </c>
      <c r="V357" s="88" t="str">
        <f t="shared" si="299"/>
        <v/>
      </c>
      <c r="W357" s="88" t="str">
        <f t="shared" si="300"/>
        <v/>
      </c>
      <c r="X357" s="88" t="str">
        <f t="shared" si="301"/>
        <v/>
      </c>
      <c r="Y357" s="88" t="str">
        <f t="shared" si="302"/>
        <v/>
      </c>
      <c r="Z357" s="88" t="str">
        <f t="shared" si="303"/>
        <v/>
      </c>
      <c r="AA357" s="88" t="str">
        <f t="shared" si="304"/>
        <v/>
      </c>
      <c r="AB357" s="88" t="str">
        <f t="shared" si="305"/>
        <v/>
      </c>
      <c r="AC357" s="88" t="str">
        <f t="shared" si="306"/>
        <v/>
      </c>
      <c r="AD357" s="88" t="str">
        <f t="shared" si="307"/>
        <v/>
      </c>
      <c r="AE357" s="88" t="str">
        <f t="shared" si="308"/>
        <v/>
      </c>
      <c r="AF357" s="88" t="str">
        <f t="shared" si="309"/>
        <v/>
      </c>
      <c r="AG357" s="88" t="str">
        <f t="shared" si="310"/>
        <v/>
      </c>
    </row>
    <row r="358" spans="1:33" s="69" customFormat="1">
      <c r="A358" s="105" t="str">
        <f t="shared" ref="A358:C358" si="319">IF(A284="","",A284)</f>
        <v/>
      </c>
      <c r="B358" s="209" t="str">
        <f t="shared" si="319"/>
        <v/>
      </c>
      <c r="C358" s="276" t="str">
        <f t="shared" si="319"/>
        <v/>
      </c>
      <c r="D358" s="122" t="str">
        <f t="shared" si="281"/>
        <v/>
      </c>
      <c r="E358" s="122" t="str">
        <f t="shared" si="282"/>
        <v/>
      </c>
      <c r="F358" s="122" t="str">
        <f t="shared" si="283"/>
        <v/>
      </c>
      <c r="G358" s="122" t="str">
        <f t="shared" si="284"/>
        <v/>
      </c>
      <c r="H358" s="122" t="str">
        <f t="shared" si="285"/>
        <v/>
      </c>
      <c r="I358" s="122" t="str">
        <f t="shared" si="286"/>
        <v/>
      </c>
      <c r="J358" s="122" t="str">
        <f t="shared" si="287"/>
        <v/>
      </c>
      <c r="K358" s="122" t="str">
        <f t="shared" si="288"/>
        <v/>
      </c>
      <c r="L358" s="122" t="str">
        <f t="shared" si="289"/>
        <v/>
      </c>
      <c r="M358" s="122" t="str">
        <f t="shared" si="290"/>
        <v/>
      </c>
      <c r="N358" s="122" t="str">
        <f t="shared" si="291"/>
        <v/>
      </c>
      <c r="O358" s="122" t="str">
        <f t="shared" si="292"/>
        <v/>
      </c>
      <c r="P358" s="122" t="str">
        <f t="shared" si="293"/>
        <v/>
      </c>
      <c r="Q358" s="122" t="str">
        <f t="shared" si="294"/>
        <v/>
      </c>
      <c r="R358" s="122" t="str">
        <f t="shared" si="295"/>
        <v/>
      </c>
      <c r="S358" s="122" t="str">
        <f t="shared" si="296"/>
        <v/>
      </c>
      <c r="T358" s="122" t="str">
        <f t="shared" si="297"/>
        <v/>
      </c>
      <c r="U358" s="122" t="str">
        <f t="shared" si="298"/>
        <v/>
      </c>
      <c r="V358" s="122" t="str">
        <f t="shared" si="299"/>
        <v/>
      </c>
      <c r="W358" s="122" t="str">
        <f t="shared" si="300"/>
        <v/>
      </c>
      <c r="X358" s="122" t="str">
        <f t="shared" si="301"/>
        <v/>
      </c>
      <c r="Y358" s="122" t="str">
        <f t="shared" si="302"/>
        <v/>
      </c>
      <c r="Z358" s="122" t="str">
        <f t="shared" si="303"/>
        <v/>
      </c>
      <c r="AA358" s="122" t="str">
        <f t="shared" si="304"/>
        <v/>
      </c>
      <c r="AB358" s="122" t="str">
        <f t="shared" si="305"/>
        <v/>
      </c>
      <c r="AC358" s="122" t="str">
        <f t="shared" si="306"/>
        <v/>
      </c>
      <c r="AD358" s="122" t="str">
        <f t="shared" si="307"/>
        <v/>
      </c>
      <c r="AE358" s="122" t="str">
        <f t="shared" si="308"/>
        <v/>
      </c>
      <c r="AF358" s="122" t="str">
        <f t="shared" si="309"/>
        <v/>
      </c>
      <c r="AG358" s="122" t="str">
        <f t="shared" si="310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 t="str">
        <f>IF(G$79="","",SUM(D$349:D$358))</f>
        <v/>
      </c>
      <c r="E359" s="84" t="str">
        <f t="shared" ref="E359:AG359" si="320">IF(H$79="","",SUM(E$349:E$358))</f>
        <v/>
      </c>
      <c r="F359" s="84" t="str">
        <f t="shared" si="320"/>
        <v/>
      </c>
      <c r="G359" s="84" t="str">
        <f t="shared" si="320"/>
        <v/>
      </c>
      <c r="H359" s="84" t="str">
        <f t="shared" si="320"/>
        <v/>
      </c>
      <c r="I359" s="84" t="str">
        <f t="shared" si="320"/>
        <v/>
      </c>
      <c r="J359" s="84" t="str">
        <f t="shared" si="320"/>
        <v/>
      </c>
      <c r="K359" s="84" t="str">
        <f t="shared" si="320"/>
        <v/>
      </c>
      <c r="L359" s="84" t="str">
        <f t="shared" si="320"/>
        <v/>
      </c>
      <c r="M359" s="84" t="str">
        <f t="shared" si="320"/>
        <v/>
      </c>
      <c r="N359" s="84" t="str">
        <f t="shared" si="320"/>
        <v/>
      </c>
      <c r="O359" s="84" t="str">
        <f t="shared" si="320"/>
        <v/>
      </c>
      <c r="P359" s="84" t="str">
        <f t="shared" si="320"/>
        <v/>
      </c>
      <c r="Q359" s="84" t="str">
        <f t="shared" si="320"/>
        <v/>
      </c>
      <c r="R359" s="84" t="str">
        <f t="shared" si="320"/>
        <v/>
      </c>
      <c r="S359" s="84" t="str">
        <f t="shared" si="320"/>
        <v/>
      </c>
      <c r="T359" s="84" t="str">
        <f t="shared" si="320"/>
        <v/>
      </c>
      <c r="U359" s="84" t="str">
        <f t="shared" si="320"/>
        <v/>
      </c>
      <c r="V359" s="84" t="str">
        <f t="shared" si="320"/>
        <v/>
      </c>
      <c r="W359" s="84" t="str">
        <f t="shared" si="320"/>
        <v/>
      </c>
      <c r="X359" s="84" t="str">
        <f t="shared" si="320"/>
        <v/>
      </c>
      <c r="Y359" s="84" t="str">
        <f t="shared" si="320"/>
        <v/>
      </c>
      <c r="Z359" s="84" t="str">
        <f t="shared" si="320"/>
        <v/>
      </c>
      <c r="AA359" s="84" t="str">
        <f t="shared" si="320"/>
        <v/>
      </c>
      <c r="AB359" s="84" t="str">
        <f t="shared" si="320"/>
        <v/>
      </c>
      <c r="AC359" s="84" t="str">
        <f t="shared" si="320"/>
        <v/>
      </c>
      <c r="AD359" s="84" t="str">
        <f t="shared" si="320"/>
        <v/>
      </c>
      <c r="AE359" s="84" t="str">
        <f t="shared" si="320"/>
        <v/>
      </c>
      <c r="AF359" s="84" t="str">
        <f t="shared" si="320"/>
        <v/>
      </c>
      <c r="AG359" s="84" t="str">
        <f t="shared" si="320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 t="str">
        <f>IF(G$79="","",IF(E$299="",D$359,D$359*E$299))</f>
        <v/>
      </c>
      <c r="E360" s="88" t="str">
        <f t="shared" ref="E360:AG360" si="321">IF(H$79="","",IF(F$299="",E$359,E$359*F$299))</f>
        <v/>
      </c>
      <c r="F360" s="88" t="str">
        <f t="shared" si="321"/>
        <v/>
      </c>
      <c r="G360" s="88" t="str">
        <f t="shared" si="321"/>
        <v/>
      </c>
      <c r="H360" s="88" t="str">
        <f t="shared" si="321"/>
        <v/>
      </c>
      <c r="I360" s="88" t="str">
        <f t="shared" si="321"/>
        <v/>
      </c>
      <c r="J360" s="88" t="str">
        <f t="shared" si="321"/>
        <v/>
      </c>
      <c r="K360" s="88" t="str">
        <f t="shared" si="321"/>
        <v/>
      </c>
      <c r="L360" s="88" t="str">
        <f t="shared" si="321"/>
        <v/>
      </c>
      <c r="M360" s="88" t="str">
        <f t="shared" si="321"/>
        <v/>
      </c>
      <c r="N360" s="88" t="str">
        <f t="shared" si="321"/>
        <v/>
      </c>
      <c r="O360" s="88" t="str">
        <f t="shared" si="321"/>
        <v/>
      </c>
      <c r="P360" s="88" t="str">
        <f t="shared" si="321"/>
        <v/>
      </c>
      <c r="Q360" s="88" t="str">
        <f t="shared" si="321"/>
        <v/>
      </c>
      <c r="R360" s="88" t="str">
        <f t="shared" si="321"/>
        <v/>
      </c>
      <c r="S360" s="88" t="str">
        <f t="shared" si="321"/>
        <v/>
      </c>
      <c r="T360" s="88" t="str">
        <f t="shared" si="321"/>
        <v/>
      </c>
      <c r="U360" s="88" t="str">
        <f t="shared" si="321"/>
        <v/>
      </c>
      <c r="V360" s="88" t="str">
        <f t="shared" si="321"/>
        <v/>
      </c>
      <c r="W360" s="88" t="str">
        <f t="shared" si="321"/>
        <v/>
      </c>
      <c r="X360" s="88" t="str">
        <f t="shared" si="321"/>
        <v/>
      </c>
      <c r="Y360" s="88" t="str">
        <f t="shared" si="321"/>
        <v/>
      </c>
      <c r="Z360" s="88" t="str">
        <f t="shared" si="321"/>
        <v/>
      </c>
      <c r="AA360" s="88" t="str">
        <f t="shared" si="321"/>
        <v/>
      </c>
      <c r="AB360" s="88" t="str">
        <f t="shared" si="321"/>
        <v/>
      </c>
      <c r="AC360" s="88" t="str">
        <f t="shared" si="321"/>
        <v/>
      </c>
      <c r="AD360" s="88" t="str">
        <f t="shared" si="321"/>
        <v/>
      </c>
      <c r="AE360" s="88" t="str">
        <f t="shared" si="321"/>
        <v/>
      </c>
      <c r="AF360" s="88" t="str">
        <f t="shared" si="321"/>
        <v/>
      </c>
      <c r="AG360" s="88" t="str">
        <f t="shared" si="321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 t="str">
        <f>IF(G$79="","",IF(D$359=0,0,SUMPRODUCT(D$349:D$358,$D$289:$D$298)))</f>
        <v/>
      </c>
      <c r="E361" s="74" t="str">
        <f t="shared" ref="E361:AG361" si="322">IF(H$79="","",IF(E$359=0,0,SUMPRODUCT(E$349:E$358,$D$289:$D$298)))</f>
        <v/>
      </c>
      <c r="F361" s="74" t="str">
        <f t="shared" si="322"/>
        <v/>
      </c>
      <c r="G361" s="74" t="str">
        <f t="shared" si="322"/>
        <v/>
      </c>
      <c r="H361" s="74" t="str">
        <f t="shared" si="322"/>
        <v/>
      </c>
      <c r="I361" s="74" t="str">
        <f t="shared" si="322"/>
        <v/>
      </c>
      <c r="J361" s="74" t="str">
        <f t="shared" si="322"/>
        <v/>
      </c>
      <c r="K361" s="74" t="str">
        <f t="shared" si="322"/>
        <v/>
      </c>
      <c r="L361" s="74" t="str">
        <f t="shared" si="322"/>
        <v/>
      </c>
      <c r="M361" s="74" t="str">
        <f t="shared" si="322"/>
        <v/>
      </c>
      <c r="N361" s="74" t="str">
        <f t="shared" si="322"/>
        <v/>
      </c>
      <c r="O361" s="74" t="str">
        <f t="shared" si="322"/>
        <v/>
      </c>
      <c r="P361" s="74" t="str">
        <f t="shared" si="322"/>
        <v/>
      </c>
      <c r="Q361" s="74" t="str">
        <f t="shared" si="322"/>
        <v/>
      </c>
      <c r="R361" s="74" t="str">
        <f t="shared" si="322"/>
        <v/>
      </c>
      <c r="S361" s="74" t="str">
        <f t="shared" si="322"/>
        <v/>
      </c>
      <c r="T361" s="74" t="str">
        <f t="shared" si="322"/>
        <v/>
      </c>
      <c r="U361" s="74" t="str">
        <f t="shared" si="322"/>
        <v/>
      </c>
      <c r="V361" s="74" t="str">
        <f t="shared" si="322"/>
        <v/>
      </c>
      <c r="W361" s="74" t="str">
        <f t="shared" si="322"/>
        <v/>
      </c>
      <c r="X361" s="74" t="str">
        <f t="shared" si="322"/>
        <v/>
      </c>
      <c r="Y361" s="74" t="str">
        <f t="shared" si="322"/>
        <v/>
      </c>
      <c r="Z361" s="74" t="str">
        <f t="shared" si="322"/>
        <v/>
      </c>
      <c r="AA361" s="74" t="str">
        <f t="shared" si="322"/>
        <v/>
      </c>
      <c r="AB361" s="74" t="str">
        <f t="shared" si="322"/>
        <v/>
      </c>
      <c r="AC361" s="74" t="str">
        <f t="shared" si="322"/>
        <v/>
      </c>
      <c r="AD361" s="74" t="str">
        <f t="shared" si="322"/>
        <v/>
      </c>
      <c r="AE361" s="74" t="str">
        <f t="shared" si="322"/>
        <v/>
      </c>
      <c r="AF361" s="74" t="str">
        <f t="shared" si="322"/>
        <v/>
      </c>
      <c r="AG361" s="74" t="str">
        <f t="shared" si="322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 t="str">
        <f>IF(G$79="","",SUM(D$359,D$361))</f>
        <v/>
      </c>
      <c r="E362" s="115" t="str">
        <f t="shared" ref="E362:AG362" si="323">IF(H$79="","",SUM(E$359,E$361))</f>
        <v/>
      </c>
      <c r="F362" s="115" t="str">
        <f t="shared" si="323"/>
        <v/>
      </c>
      <c r="G362" s="115" t="str">
        <f t="shared" si="323"/>
        <v/>
      </c>
      <c r="H362" s="115" t="str">
        <f t="shared" si="323"/>
        <v/>
      </c>
      <c r="I362" s="115" t="str">
        <f t="shared" si="323"/>
        <v/>
      </c>
      <c r="J362" s="115" t="str">
        <f t="shared" si="323"/>
        <v/>
      </c>
      <c r="K362" s="115" t="str">
        <f t="shared" si="323"/>
        <v/>
      </c>
      <c r="L362" s="115" t="str">
        <f t="shared" si="323"/>
        <v/>
      </c>
      <c r="M362" s="115" t="str">
        <f t="shared" si="323"/>
        <v/>
      </c>
      <c r="N362" s="115" t="str">
        <f t="shared" si="323"/>
        <v/>
      </c>
      <c r="O362" s="115" t="str">
        <f t="shared" si="323"/>
        <v/>
      </c>
      <c r="P362" s="115" t="str">
        <f t="shared" si="323"/>
        <v/>
      </c>
      <c r="Q362" s="115" t="str">
        <f t="shared" si="323"/>
        <v/>
      </c>
      <c r="R362" s="115" t="str">
        <f t="shared" si="323"/>
        <v/>
      </c>
      <c r="S362" s="115" t="str">
        <f t="shared" si="323"/>
        <v/>
      </c>
      <c r="T362" s="115" t="str">
        <f t="shared" si="323"/>
        <v/>
      </c>
      <c r="U362" s="115" t="str">
        <f t="shared" si="323"/>
        <v/>
      </c>
      <c r="V362" s="115" t="str">
        <f t="shared" si="323"/>
        <v/>
      </c>
      <c r="W362" s="115" t="str">
        <f t="shared" si="323"/>
        <v/>
      </c>
      <c r="X362" s="115" t="str">
        <f t="shared" si="323"/>
        <v/>
      </c>
      <c r="Y362" s="115" t="str">
        <f t="shared" si="323"/>
        <v/>
      </c>
      <c r="Z362" s="115" t="str">
        <f t="shared" si="323"/>
        <v/>
      </c>
      <c r="AA362" s="115" t="str">
        <f t="shared" si="323"/>
        <v/>
      </c>
      <c r="AB362" s="115" t="str">
        <f t="shared" si="323"/>
        <v/>
      </c>
      <c r="AC362" s="115" t="str">
        <f t="shared" si="323"/>
        <v/>
      </c>
      <c r="AD362" s="115" t="str">
        <f t="shared" si="323"/>
        <v/>
      </c>
      <c r="AE362" s="115" t="str">
        <f t="shared" si="323"/>
        <v/>
      </c>
      <c r="AF362" s="115" t="str">
        <f t="shared" si="323"/>
        <v/>
      </c>
      <c r="AG362" s="115" t="str">
        <f t="shared" si="323"/>
        <v/>
      </c>
    </row>
    <row r="363" spans="1:33" s="69" customFormat="1" ht="22.5">
      <c r="A363" s="413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 t="str">
        <f>IF(G$79="","",SUM(D$360,D$361))</f>
        <v/>
      </c>
      <c r="E363" s="326" t="str">
        <f t="shared" ref="E363:AG363" si="324">IF(H$79="","",SUM(E$360,E$361))</f>
        <v/>
      </c>
      <c r="F363" s="326" t="str">
        <f t="shared" si="324"/>
        <v/>
      </c>
      <c r="G363" s="326" t="str">
        <f t="shared" si="324"/>
        <v/>
      </c>
      <c r="H363" s="326" t="str">
        <f t="shared" si="324"/>
        <v/>
      </c>
      <c r="I363" s="326" t="str">
        <f t="shared" si="324"/>
        <v/>
      </c>
      <c r="J363" s="326" t="str">
        <f t="shared" si="324"/>
        <v/>
      </c>
      <c r="K363" s="326" t="str">
        <f t="shared" si="324"/>
        <v/>
      </c>
      <c r="L363" s="326" t="str">
        <f t="shared" si="324"/>
        <v/>
      </c>
      <c r="M363" s="326" t="str">
        <f t="shared" si="324"/>
        <v/>
      </c>
      <c r="N363" s="326" t="str">
        <f t="shared" si="324"/>
        <v/>
      </c>
      <c r="O363" s="326" t="str">
        <f t="shared" si="324"/>
        <v/>
      </c>
      <c r="P363" s="326" t="str">
        <f t="shared" si="324"/>
        <v/>
      </c>
      <c r="Q363" s="326" t="str">
        <f t="shared" si="324"/>
        <v/>
      </c>
      <c r="R363" s="326" t="str">
        <f t="shared" si="324"/>
        <v/>
      </c>
      <c r="S363" s="326" t="str">
        <f t="shared" si="324"/>
        <v/>
      </c>
      <c r="T363" s="326" t="str">
        <f t="shared" si="324"/>
        <v/>
      </c>
      <c r="U363" s="326" t="str">
        <f t="shared" si="324"/>
        <v/>
      </c>
      <c r="V363" s="326" t="str">
        <f t="shared" si="324"/>
        <v/>
      </c>
      <c r="W363" s="326" t="str">
        <f t="shared" si="324"/>
        <v/>
      </c>
      <c r="X363" s="326" t="str">
        <f t="shared" si="324"/>
        <v/>
      </c>
      <c r="Y363" s="326" t="str">
        <f t="shared" si="324"/>
        <v/>
      </c>
      <c r="Z363" s="326" t="str">
        <f t="shared" si="324"/>
        <v/>
      </c>
      <c r="AA363" s="326" t="str">
        <f t="shared" si="324"/>
        <v/>
      </c>
      <c r="AB363" s="326" t="str">
        <f t="shared" si="324"/>
        <v/>
      </c>
      <c r="AC363" s="326" t="str">
        <f t="shared" si="324"/>
        <v/>
      </c>
      <c r="AD363" s="326" t="str">
        <f t="shared" si="324"/>
        <v/>
      </c>
      <c r="AE363" s="326" t="str">
        <f t="shared" si="324"/>
        <v/>
      </c>
      <c r="AF363" s="326" t="str">
        <f t="shared" si="324"/>
        <v/>
      </c>
      <c r="AG363" s="326" t="str">
        <f t="shared" si="324"/>
        <v/>
      </c>
    </row>
    <row r="364" spans="1:33" s="398" customFormat="1" ht="19.5" customHeight="1">
      <c r="A364" s="397"/>
      <c r="B364" s="398" t="s">
        <v>253</v>
      </c>
    </row>
    <row r="365" spans="1:33" s="8" customFormat="1">
      <c r="A365" s="652" t="s">
        <v>10</v>
      </c>
      <c r="B365" s="654" t="s">
        <v>2</v>
      </c>
      <c r="C365" s="656" t="s">
        <v>0</v>
      </c>
      <c r="D365" s="387" t="str">
        <f t="shared" ref="D365:AG365" si="325">IF(G$79="","",G$79)</f>
        <v/>
      </c>
      <c r="E365" s="387" t="str">
        <f t="shared" si="325"/>
        <v/>
      </c>
      <c r="F365" s="387" t="str">
        <f t="shared" si="325"/>
        <v/>
      </c>
      <c r="G365" s="387" t="str">
        <f t="shared" si="325"/>
        <v/>
      </c>
      <c r="H365" s="387" t="str">
        <f t="shared" si="325"/>
        <v/>
      </c>
      <c r="I365" s="387" t="str">
        <f t="shared" si="325"/>
        <v/>
      </c>
      <c r="J365" s="387" t="str">
        <f t="shared" si="325"/>
        <v/>
      </c>
      <c r="K365" s="387" t="str">
        <f t="shared" si="325"/>
        <v/>
      </c>
      <c r="L365" s="387" t="str">
        <f t="shared" si="325"/>
        <v/>
      </c>
      <c r="M365" s="387" t="str">
        <f t="shared" si="325"/>
        <v/>
      </c>
      <c r="N365" s="387" t="str">
        <f t="shared" si="325"/>
        <v/>
      </c>
      <c r="O365" s="387" t="str">
        <f t="shared" si="325"/>
        <v/>
      </c>
      <c r="P365" s="387" t="str">
        <f t="shared" si="325"/>
        <v/>
      </c>
      <c r="Q365" s="387" t="str">
        <f t="shared" si="325"/>
        <v/>
      </c>
      <c r="R365" s="387" t="str">
        <f t="shared" si="325"/>
        <v/>
      </c>
      <c r="S365" s="387" t="str">
        <f t="shared" si="325"/>
        <v/>
      </c>
      <c r="T365" s="387" t="str">
        <f t="shared" si="325"/>
        <v/>
      </c>
      <c r="U365" s="387" t="str">
        <f t="shared" si="325"/>
        <v/>
      </c>
      <c r="V365" s="387" t="str">
        <f t="shared" si="325"/>
        <v/>
      </c>
      <c r="W365" s="387" t="str">
        <f t="shared" si="325"/>
        <v/>
      </c>
      <c r="X365" s="387" t="str">
        <f t="shared" si="325"/>
        <v/>
      </c>
      <c r="Y365" s="387" t="str">
        <f t="shared" si="325"/>
        <v/>
      </c>
      <c r="Z365" s="387" t="str">
        <f t="shared" si="325"/>
        <v/>
      </c>
      <c r="AA365" s="387" t="str">
        <f t="shared" si="325"/>
        <v/>
      </c>
      <c r="AB365" s="387" t="str">
        <f t="shared" si="325"/>
        <v/>
      </c>
      <c r="AC365" s="387" t="str">
        <f t="shared" si="325"/>
        <v/>
      </c>
      <c r="AD365" s="387" t="str">
        <f t="shared" si="325"/>
        <v/>
      </c>
      <c r="AE365" s="387" t="str">
        <f t="shared" si="325"/>
        <v/>
      </c>
      <c r="AF365" s="387" t="str">
        <f t="shared" si="325"/>
        <v/>
      </c>
      <c r="AG365" s="387" t="str">
        <f t="shared" si="325"/>
        <v/>
      </c>
    </row>
    <row r="366" spans="1:33" s="8" customFormat="1">
      <c r="A366" s="653"/>
      <c r="B366" s="655"/>
      <c r="C366" s="657"/>
      <c r="D366" s="33" t="str">
        <f t="shared" ref="D366:AG366" si="326">IF(G$80="","",G$80)</f>
        <v/>
      </c>
      <c r="E366" s="33" t="str">
        <f t="shared" si="326"/>
        <v/>
      </c>
      <c r="F366" s="33" t="str">
        <f t="shared" si="326"/>
        <v/>
      </c>
      <c r="G366" s="33" t="str">
        <f t="shared" si="326"/>
        <v/>
      </c>
      <c r="H366" s="33" t="str">
        <f t="shared" si="326"/>
        <v/>
      </c>
      <c r="I366" s="33" t="str">
        <f t="shared" si="326"/>
        <v/>
      </c>
      <c r="J366" s="33" t="str">
        <f t="shared" si="326"/>
        <v/>
      </c>
      <c r="K366" s="33" t="str">
        <f t="shared" si="326"/>
        <v/>
      </c>
      <c r="L366" s="33" t="str">
        <f t="shared" si="326"/>
        <v/>
      </c>
      <c r="M366" s="33" t="str">
        <f t="shared" si="326"/>
        <v/>
      </c>
      <c r="N366" s="33" t="str">
        <f t="shared" si="326"/>
        <v/>
      </c>
      <c r="O366" s="33" t="str">
        <f t="shared" si="326"/>
        <v/>
      </c>
      <c r="P366" s="33" t="str">
        <f t="shared" si="326"/>
        <v/>
      </c>
      <c r="Q366" s="33" t="str">
        <f t="shared" si="326"/>
        <v/>
      </c>
      <c r="R366" s="33" t="str">
        <f t="shared" si="326"/>
        <v/>
      </c>
      <c r="S366" s="33" t="str">
        <f t="shared" si="326"/>
        <v/>
      </c>
      <c r="T366" s="33" t="str">
        <f t="shared" si="326"/>
        <v/>
      </c>
      <c r="U366" s="33" t="str">
        <f t="shared" si="326"/>
        <v/>
      </c>
      <c r="V366" s="33" t="str">
        <f t="shared" si="326"/>
        <v/>
      </c>
      <c r="W366" s="33" t="str">
        <f t="shared" si="326"/>
        <v/>
      </c>
      <c r="X366" s="33" t="str">
        <f t="shared" si="326"/>
        <v/>
      </c>
      <c r="Y366" s="33" t="str">
        <f t="shared" si="326"/>
        <v/>
      </c>
      <c r="Z366" s="33" t="str">
        <f t="shared" si="326"/>
        <v/>
      </c>
      <c r="AA366" s="33" t="str">
        <f t="shared" si="326"/>
        <v/>
      </c>
      <c r="AB366" s="33" t="str">
        <f t="shared" si="326"/>
        <v/>
      </c>
      <c r="AC366" s="33" t="str">
        <f t="shared" si="326"/>
        <v/>
      </c>
      <c r="AD366" s="33" t="str">
        <f t="shared" si="326"/>
        <v/>
      </c>
      <c r="AE366" s="33" t="str">
        <f t="shared" si="326"/>
        <v/>
      </c>
      <c r="AF366" s="33" t="str">
        <f t="shared" si="326"/>
        <v/>
      </c>
      <c r="AG366" s="33" t="str">
        <f t="shared" si="326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 t="str">
        <f>IF(G$79="","",D$362-D$344)</f>
        <v/>
      </c>
      <c r="E367" s="115" t="str">
        <f t="shared" ref="E367:AG367" si="327">IF(H$79="","",E$362-E$344)</f>
        <v/>
      </c>
      <c r="F367" s="115" t="str">
        <f t="shared" si="327"/>
        <v/>
      </c>
      <c r="G367" s="115" t="str">
        <f t="shared" si="327"/>
        <v/>
      </c>
      <c r="H367" s="115" t="str">
        <f t="shared" si="327"/>
        <v/>
      </c>
      <c r="I367" s="115" t="str">
        <f t="shared" si="327"/>
        <v/>
      </c>
      <c r="J367" s="115" t="str">
        <f t="shared" si="327"/>
        <v/>
      </c>
      <c r="K367" s="115" t="str">
        <f t="shared" si="327"/>
        <v/>
      </c>
      <c r="L367" s="115" t="str">
        <f t="shared" si="327"/>
        <v/>
      </c>
      <c r="M367" s="115" t="str">
        <f t="shared" si="327"/>
        <v/>
      </c>
      <c r="N367" s="115" t="str">
        <f t="shared" si="327"/>
        <v/>
      </c>
      <c r="O367" s="115" t="str">
        <f t="shared" si="327"/>
        <v/>
      </c>
      <c r="P367" s="115" t="str">
        <f t="shared" si="327"/>
        <v/>
      </c>
      <c r="Q367" s="115" t="str">
        <f t="shared" si="327"/>
        <v/>
      </c>
      <c r="R367" s="115" t="str">
        <f t="shared" si="327"/>
        <v/>
      </c>
      <c r="S367" s="115" t="str">
        <f t="shared" si="327"/>
        <v/>
      </c>
      <c r="T367" s="115" t="str">
        <f t="shared" si="327"/>
        <v/>
      </c>
      <c r="U367" s="115" t="str">
        <f t="shared" si="327"/>
        <v/>
      </c>
      <c r="V367" s="115" t="str">
        <f t="shared" si="327"/>
        <v/>
      </c>
      <c r="W367" s="115" t="str">
        <f t="shared" si="327"/>
        <v/>
      </c>
      <c r="X367" s="115" t="str">
        <f t="shared" si="327"/>
        <v/>
      </c>
      <c r="Y367" s="115" t="str">
        <f t="shared" si="327"/>
        <v/>
      </c>
      <c r="Z367" s="115" t="str">
        <f t="shared" si="327"/>
        <v/>
      </c>
      <c r="AA367" s="115" t="str">
        <f t="shared" si="327"/>
        <v/>
      </c>
      <c r="AB367" s="115" t="str">
        <f t="shared" si="327"/>
        <v/>
      </c>
      <c r="AC367" s="115" t="str">
        <f t="shared" si="327"/>
        <v/>
      </c>
      <c r="AD367" s="115" t="str">
        <f t="shared" si="327"/>
        <v/>
      </c>
      <c r="AE367" s="115" t="str">
        <f t="shared" si="327"/>
        <v/>
      </c>
      <c r="AF367" s="115" t="str">
        <f t="shared" si="327"/>
        <v/>
      </c>
      <c r="AG367" s="115" t="str">
        <f t="shared" si="327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 t="str">
        <f>IF(G$79="","",D$363-D$345)</f>
        <v/>
      </c>
      <c r="E368" s="117" t="str">
        <f t="shared" ref="E368:AG368" si="328">IF(H$79="","",E$363-E$345)</f>
        <v/>
      </c>
      <c r="F368" s="117" t="str">
        <f t="shared" si="328"/>
        <v/>
      </c>
      <c r="G368" s="117" t="str">
        <f t="shared" si="328"/>
        <v/>
      </c>
      <c r="H368" s="117" t="str">
        <f t="shared" si="328"/>
        <v/>
      </c>
      <c r="I368" s="117" t="str">
        <f t="shared" si="328"/>
        <v/>
      </c>
      <c r="J368" s="117" t="str">
        <f t="shared" si="328"/>
        <v/>
      </c>
      <c r="K368" s="117" t="str">
        <f t="shared" si="328"/>
        <v/>
      </c>
      <c r="L368" s="117" t="str">
        <f t="shared" si="328"/>
        <v/>
      </c>
      <c r="M368" s="117" t="str">
        <f t="shared" si="328"/>
        <v/>
      </c>
      <c r="N368" s="117" t="str">
        <f t="shared" si="328"/>
        <v/>
      </c>
      <c r="O368" s="117" t="str">
        <f t="shared" si="328"/>
        <v/>
      </c>
      <c r="P368" s="117" t="str">
        <f t="shared" si="328"/>
        <v/>
      </c>
      <c r="Q368" s="117" t="str">
        <f t="shared" si="328"/>
        <v/>
      </c>
      <c r="R368" s="117" t="str">
        <f t="shared" si="328"/>
        <v/>
      </c>
      <c r="S368" s="117" t="str">
        <f t="shared" si="328"/>
        <v/>
      </c>
      <c r="T368" s="117" t="str">
        <f t="shared" si="328"/>
        <v/>
      </c>
      <c r="U368" s="117" t="str">
        <f t="shared" si="328"/>
        <v/>
      </c>
      <c r="V368" s="117" t="str">
        <f t="shared" si="328"/>
        <v/>
      </c>
      <c r="W368" s="117" t="str">
        <f t="shared" si="328"/>
        <v/>
      </c>
      <c r="X368" s="117" t="str">
        <f t="shared" si="328"/>
        <v/>
      </c>
      <c r="Y368" s="117" t="str">
        <f t="shared" si="328"/>
        <v/>
      </c>
      <c r="Z368" s="117" t="str">
        <f t="shared" si="328"/>
        <v/>
      </c>
      <c r="AA368" s="117" t="str">
        <f t="shared" si="328"/>
        <v/>
      </c>
      <c r="AB368" s="117" t="str">
        <f t="shared" si="328"/>
        <v/>
      </c>
      <c r="AC368" s="117" t="str">
        <f t="shared" si="328"/>
        <v/>
      </c>
      <c r="AD368" s="117" t="str">
        <f t="shared" si="328"/>
        <v/>
      </c>
      <c r="AE368" s="117" t="str">
        <f t="shared" si="328"/>
        <v/>
      </c>
      <c r="AF368" s="117" t="str">
        <f t="shared" si="328"/>
        <v/>
      </c>
      <c r="AG368" s="117" t="str">
        <f t="shared" si="328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 t="str">
        <f>IF(G$79="","",D$359-D$341)</f>
        <v/>
      </c>
      <c r="E369" s="84" t="str">
        <f t="shared" ref="E369:AG369" si="329">IF(H$79="","",E$359-E$341)</f>
        <v/>
      </c>
      <c r="F369" s="84" t="str">
        <f t="shared" si="329"/>
        <v/>
      </c>
      <c r="G369" s="84" t="str">
        <f t="shared" si="329"/>
        <v/>
      </c>
      <c r="H369" s="84" t="str">
        <f t="shared" si="329"/>
        <v/>
      </c>
      <c r="I369" s="84" t="str">
        <f t="shared" si="329"/>
        <v/>
      </c>
      <c r="J369" s="84" t="str">
        <f t="shared" si="329"/>
        <v/>
      </c>
      <c r="K369" s="84" t="str">
        <f t="shared" si="329"/>
        <v/>
      </c>
      <c r="L369" s="84" t="str">
        <f t="shared" si="329"/>
        <v/>
      </c>
      <c r="M369" s="84" t="str">
        <f t="shared" si="329"/>
        <v/>
      </c>
      <c r="N369" s="84" t="str">
        <f t="shared" si="329"/>
        <v/>
      </c>
      <c r="O369" s="84" t="str">
        <f t="shared" si="329"/>
        <v/>
      </c>
      <c r="P369" s="84" t="str">
        <f t="shared" si="329"/>
        <v/>
      </c>
      <c r="Q369" s="84" t="str">
        <f t="shared" si="329"/>
        <v/>
      </c>
      <c r="R369" s="84" t="str">
        <f t="shared" si="329"/>
        <v/>
      </c>
      <c r="S369" s="84" t="str">
        <f t="shared" si="329"/>
        <v/>
      </c>
      <c r="T369" s="84" t="str">
        <f t="shared" si="329"/>
        <v/>
      </c>
      <c r="U369" s="84" t="str">
        <f t="shared" si="329"/>
        <v/>
      </c>
      <c r="V369" s="84" t="str">
        <f t="shared" si="329"/>
        <v/>
      </c>
      <c r="W369" s="84" t="str">
        <f t="shared" si="329"/>
        <v/>
      </c>
      <c r="X369" s="84" t="str">
        <f t="shared" si="329"/>
        <v/>
      </c>
      <c r="Y369" s="84" t="str">
        <f t="shared" si="329"/>
        <v/>
      </c>
      <c r="Z369" s="84" t="str">
        <f t="shared" si="329"/>
        <v/>
      </c>
      <c r="AA369" s="84" t="str">
        <f t="shared" si="329"/>
        <v/>
      </c>
      <c r="AB369" s="84" t="str">
        <f t="shared" si="329"/>
        <v/>
      </c>
      <c r="AC369" s="84" t="str">
        <f t="shared" si="329"/>
        <v/>
      </c>
      <c r="AD369" s="84" t="str">
        <f t="shared" si="329"/>
        <v/>
      </c>
      <c r="AE369" s="84" t="str">
        <f t="shared" si="329"/>
        <v/>
      </c>
      <c r="AF369" s="84" t="str">
        <f t="shared" si="329"/>
        <v/>
      </c>
      <c r="AG369" s="84" t="str">
        <f t="shared" si="329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 t="str">
        <f>IF(G$79="","",D$360-D$342)</f>
        <v/>
      </c>
      <c r="E370" s="122" t="str">
        <f t="shared" ref="E370:AG370" si="330">IF(H$79="","",E$360-E$342)</f>
        <v/>
      </c>
      <c r="F370" s="122" t="str">
        <f t="shared" si="330"/>
        <v/>
      </c>
      <c r="G370" s="122" t="str">
        <f t="shared" si="330"/>
        <v/>
      </c>
      <c r="H370" s="122" t="str">
        <f t="shared" si="330"/>
        <v/>
      </c>
      <c r="I370" s="122" t="str">
        <f t="shared" si="330"/>
        <v/>
      </c>
      <c r="J370" s="122" t="str">
        <f t="shared" si="330"/>
        <v/>
      </c>
      <c r="K370" s="122" t="str">
        <f t="shared" si="330"/>
        <v/>
      </c>
      <c r="L370" s="122" t="str">
        <f t="shared" si="330"/>
        <v/>
      </c>
      <c r="M370" s="122" t="str">
        <f t="shared" si="330"/>
        <v/>
      </c>
      <c r="N370" s="122" t="str">
        <f t="shared" si="330"/>
        <v/>
      </c>
      <c r="O370" s="122" t="str">
        <f t="shared" si="330"/>
        <v/>
      </c>
      <c r="P370" s="122" t="str">
        <f t="shared" si="330"/>
        <v/>
      </c>
      <c r="Q370" s="122" t="str">
        <f t="shared" si="330"/>
        <v/>
      </c>
      <c r="R370" s="122" t="str">
        <f t="shared" si="330"/>
        <v/>
      </c>
      <c r="S370" s="122" t="str">
        <f t="shared" si="330"/>
        <v/>
      </c>
      <c r="T370" s="122" t="str">
        <f t="shared" si="330"/>
        <v/>
      </c>
      <c r="U370" s="122" t="str">
        <f t="shared" si="330"/>
        <v/>
      </c>
      <c r="V370" s="122" t="str">
        <f t="shared" si="330"/>
        <v/>
      </c>
      <c r="W370" s="122" t="str">
        <f t="shared" si="330"/>
        <v/>
      </c>
      <c r="X370" s="122" t="str">
        <f t="shared" si="330"/>
        <v/>
      </c>
      <c r="Y370" s="122" t="str">
        <f t="shared" si="330"/>
        <v/>
      </c>
      <c r="Z370" s="122" t="str">
        <f t="shared" si="330"/>
        <v/>
      </c>
      <c r="AA370" s="122" t="str">
        <f t="shared" si="330"/>
        <v/>
      </c>
      <c r="AB370" s="122" t="str">
        <f t="shared" si="330"/>
        <v/>
      </c>
      <c r="AC370" s="122" t="str">
        <f t="shared" si="330"/>
        <v/>
      </c>
      <c r="AD370" s="122" t="str">
        <f t="shared" si="330"/>
        <v/>
      </c>
      <c r="AE370" s="122" t="str">
        <f t="shared" si="330"/>
        <v/>
      </c>
      <c r="AF370" s="122" t="str">
        <f t="shared" si="330"/>
        <v/>
      </c>
      <c r="AG370" s="122" t="str">
        <f t="shared" si="330"/>
        <v/>
      </c>
    </row>
    <row r="371" spans="1:66" s="75" customFormat="1">
      <c r="A371" s="270" t="s">
        <v>123</v>
      </c>
      <c r="B371" s="401" t="s">
        <v>257</v>
      </c>
      <c r="C371" s="168" t="s">
        <v>1</v>
      </c>
      <c r="D371" s="272" t="str">
        <f>IF(G$79="","",D$361-D$343)</f>
        <v/>
      </c>
      <c r="E371" s="272" t="str">
        <f t="shared" ref="E371:AG371" si="331">IF(H$79="","",E$361-E$343)</f>
        <v/>
      </c>
      <c r="F371" s="272" t="str">
        <f t="shared" si="331"/>
        <v/>
      </c>
      <c r="G371" s="272" t="str">
        <f t="shared" si="331"/>
        <v/>
      </c>
      <c r="H371" s="272" t="str">
        <f t="shared" si="331"/>
        <v/>
      </c>
      <c r="I371" s="272" t="str">
        <f t="shared" si="331"/>
        <v/>
      </c>
      <c r="J371" s="272" t="str">
        <f t="shared" si="331"/>
        <v/>
      </c>
      <c r="K371" s="272" t="str">
        <f t="shared" si="331"/>
        <v/>
      </c>
      <c r="L371" s="272" t="str">
        <f t="shared" si="331"/>
        <v/>
      </c>
      <c r="M371" s="272" t="str">
        <f t="shared" si="331"/>
        <v/>
      </c>
      <c r="N371" s="272" t="str">
        <f t="shared" si="331"/>
        <v/>
      </c>
      <c r="O371" s="272" t="str">
        <f t="shared" si="331"/>
        <v/>
      </c>
      <c r="P371" s="272" t="str">
        <f t="shared" si="331"/>
        <v/>
      </c>
      <c r="Q371" s="272" t="str">
        <f t="shared" si="331"/>
        <v/>
      </c>
      <c r="R371" s="272" t="str">
        <f t="shared" si="331"/>
        <v/>
      </c>
      <c r="S371" s="272" t="str">
        <f t="shared" si="331"/>
        <v/>
      </c>
      <c r="T371" s="272" t="str">
        <f t="shared" si="331"/>
        <v/>
      </c>
      <c r="U371" s="272" t="str">
        <f t="shared" si="331"/>
        <v/>
      </c>
      <c r="V371" s="272" t="str">
        <f t="shared" si="331"/>
        <v/>
      </c>
      <c r="W371" s="272" t="str">
        <f t="shared" si="331"/>
        <v/>
      </c>
      <c r="X371" s="272" t="str">
        <f t="shared" si="331"/>
        <v/>
      </c>
      <c r="Y371" s="272" t="str">
        <f t="shared" si="331"/>
        <v/>
      </c>
      <c r="Z371" s="272" t="str">
        <f t="shared" si="331"/>
        <v/>
      </c>
      <c r="AA371" s="272" t="str">
        <f t="shared" si="331"/>
        <v/>
      </c>
      <c r="AB371" s="272" t="str">
        <f t="shared" si="331"/>
        <v/>
      </c>
      <c r="AC371" s="272" t="str">
        <f t="shared" si="331"/>
        <v/>
      </c>
      <c r="AD371" s="272" t="str">
        <f t="shared" si="331"/>
        <v/>
      </c>
      <c r="AE371" s="272" t="str">
        <f t="shared" si="331"/>
        <v/>
      </c>
      <c r="AF371" s="272" t="str">
        <f t="shared" si="331"/>
        <v/>
      </c>
      <c r="AG371" s="272" t="str">
        <f t="shared" si="331"/>
        <v/>
      </c>
    </row>
    <row r="372" spans="1:66" s="398" customFormat="1" ht="19.5" customHeight="1">
      <c r="A372" s="397"/>
      <c r="B372" s="398" t="s">
        <v>268</v>
      </c>
    </row>
    <row r="373" spans="1:66" s="8" customFormat="1">
      <c r="A373" s="652" t="s">
        <v>10</v>
      </c>
      <c r="B373" s="654" t="s">
        <v>2</v>
      </c>
      <c r="C373" s="656" t="s">
        <v>0</v>
      </c>
      <c r="D373" s="387" t="str">
        <f t="shared" ref="D373" si="332">IF(G$79="","",G$79)</f>
        <v/>
      </c>
      <c r="E373" s="387" t="str">
        <f t="shared" ref="E373" si="333">IF(H$79="","",H$79)</f>
        <v/>
      </c>
      <c r="F373" s="387" t="str">
        <f t="shared" ref="F373" si="334">IF(I$79="","",I$79)</f>
        <v/>
      </c>
      <c r="G373" s="387" t="str">
        <f t="shared" ref="G373" si="335">IF(J$79="","",J$79)</f>
        <v/>
      </c>
      <c r="H373" s="387" t="str">
        <f t="shared" ref="H373" si="336">IF(K$79="","",K$79)</f>
        <v/>
      </c>
      <c r="I373" s="387" t="str">
        <f t="shared" ref="I373" si="337">IF(L$79="","",L$79)</f>
        <v/>
      </c>
      <c r="J373" s="387" t="str">
        <f t="shared" ref="J373" si="338">IF(M$79="","",M$79)</f>
        <v/>
      </c>
      <c r="K373" s="387" t="str">
        <f t="shared" ref="K373" si="339">IF(N$79="","",N$79)</f>
        <v/>
      </c>
      <c r="L373" s="387" t="str">
        <f t="shared" ref="L373" si="340">IF(O$79="","",O$79)</f>
        <v/>
      </c>
      <c r="M373" s="387" t="str">
        <f t="shared" ref="M373" si="341">IF(P$79="","",P$79)</f>
        <v/>
      </c>
      <c r="N373" s="387" t="str">
        <f t="shared" ref="N373" si="342">IF(Q$79="","",Q$79)</f>
        <v/>
      </c>
      <c r="O373" s="387" t="str">
        <f t="shared" ref="O373" si="343">IF(R$79="","",R$79)</f>
        <v/>
      </c>
      <c r="P373" s="387" t="str">
        <f t="shared" ref="P373" si="344">IF(S$79="","",S$79)</f>
        <v/>
      </c>
      <c r="Q373" s="387" t="str">
        <f t="shared" ref="Q373" si="345">IF(T$79="","",T$79)</f>
        <v/>
      </c>
      <c r="R373" s="387" t="str">
        <f t="shared" ref="R373" si="346">IF(U$79="","",U$79)</f>
        <v/>
      </c>
      <c r="S373" s="387" t="str">
        <f t="shared" ref="S373" si="347">IF(V$79="","",V$79)</f>
        <v/>
      </c>
      <c r="T373" s="387" t="str">
        <f t="shared" ref="T373" si="348">IF(W$79="","",W$79)</f>
        <v/>
      </c>
      <c r="U373" s="387" t="str">
        <f t="shared" ref="U373" si="349">IF(X$79="","",X$79)</f>
        <v/>
      </c>
      <c r="V373" s="387" t="str">
        <f t="shared" ref="V373" si="350">IF(Y$79="","",Y$79)</f>
        <v/>
      </c>
      <c r="W373" s="387" t="str">
        <f t="shared" ref="W373" si="351">IF(Z$79="","",Z$79)</f>
        <v/>
      </c>
      <c r="X373" s="387" t="str">
        <f t="shared" ref="X373" si="352">IF(AA$79="","",AA$79)</f>
        <v/>
      </c>
      <c r="Y373" s="387" t="str">
        <f t="shared" ref="Y373" si="353">IF(AB$79="","",AB$79)</f>
        <v/>
      </c>
      <c r="Z373" s="387" t="str">
        <f t="shared" ref="Z373" si="354">IF(AC$79="","",AC$79)</f>
        <v/>
      </c>
      <c r="AA373" s="387" t="str">
        <f t="shared" ref="AA373" si="355">IF(AD$79="","",AD$79)</f>
        <v/>
      </c>
      <c r="AB373" s="387" t="str">
        <f t="shared" ref="AB373" si="356">IF(AE$79="","",AE$79)</f>
        <v/>
      </c>
      <c r="AC373" s="387" t="str">
        <f t="shared" ref="AC373" si="357">IF(AF$79="","",AF$79)</f>
        <v/>
      </c>
      <c r="AD373" s="387" t="str">
        <f t="shared" ref="AD373" si="358">IF(AG$79="","",AG$79)</f>
        <v/>
      </c>
      <c r="AE373" s="387" t="str">
        <f t="shared" ref="AE373" si="359">IF(AH$79="","",AH$79)</f>
        <v/>
      </c>
      <c r="AF373" s="387" t="str">
        <f t="shared" ref="AF373" si="360">IF(AI$79="","",AI$79)</f>
        <v/>
      </c>
      <c r="AG373" s="387" t="str">
        <f t="shared" ref="AG373" si="361">IF(AJ$79="","",AJ$79)</f>
        <v/>
      </c>
    </row>
    <row r="374" spans="1:66" s="8" customFormat="1">
      <c r="A374" s="653"/>
      <c r="B374" s="655"/>
      <c r="C374" s="657"/>
      <c r="D374" s="33" t="str">
        <f t="shared" ref="D374" si="362">IF(G$80="","",G$80)</f>
        <v/>
      </c>
      <c r="E374" s="33" t="str">
        <f t="shared" ref="E374" si="363">IF(H$80="","",H$80)</f>
        <v/>
      </c>
      <c r="F374" s="33" t="str">
        <f t="shared" ref="F374" si="364">IF(I$80="","",I$80)</f>
        <v/>
      </c>
      <c r="G374" s="33" t="str">
        <f t="shared" ref="G374" si="365">IF(J$80="","",J$80)</f>
        <v/>
      </c>
      <c r="H374" s="33" t="str">
        <f t="shared" ref="H374" si="366">IF(K$80="","",K$80)</f>
        <v/>
      </c>
      <c r="I374" s="33" t="str">
        <f t="shared" ref="I374" si="367">IF(L$80="","",L$80)</f>
        <v/>
      </c>
      <c r="J374" s="33" t="str">
        <f t="shared" ref="J374" si="368">IF(M$80="","",M$80)</f>
        <v/>
      </c>
      <c r="K374" s="33" t="str">
        <f t="shared" ref="K374" si="369">IF(N$80="","",N$80)</f>
        <v/>
      </c>
      <c r="L374" s="33" t="str">
        <f t="shared" ref="L374" si="370">IF(O$80="","",O$80)</f>
        <v/>
      </c>
      <c r="M374" s="33" t="str">
        <f t="shared" ref="M374" si="371">IF(P$80="","",P$80)</f>
        <v/>
      </c>
      <c r="N374" s="33" t="str">
        <f t="shared" ref="N374" si="372">IF(Q$80="","",Q$80)</f>
        <v/>
      </c>
      <c r="O374" s="33" t="str">
        <f t="shared" ref="O374" si="373">IF(R$80="","",R$80)</f>
        <v/>
      </c>
      <c r="P374" s="33" t="str">
        <f t="shared" ref="P374" si="374">IF(S$80="","",S$80)</f>
        <v/>
      </c>
      <c r="Q374" s="33" t="str">
        <f t="shared" ref="Q374" si="375">IF(T$80="","",T$80)</f>
        <v/>
      </c>
      <c r="R374" s="33" t="str">
        <f t="shared" ref="R374" si="376">IF(U$80="","",U$80)</f>
        <v/>
      </c>
      <c r="S374" s="33" t="str">
        <f t="shared" ref="S374" si="377">IF(V$80="","",V$80)</f>
        <v/>
      </c>
      <c r="T374" s="33" t="str">
        <f t="shared" ref="T374" si="378">IF(W$80="","",W$80)</f>
        <v/>
      </c>
      <c r="U374" s="33" t="str">
        <f t="shared" ref="U374" si="379">IF(X$80="","",X$80)</f>
        <v/>
      </c>
      <c r="V374" s="33" t="str">
        <f t="shared" ref="V374" si="380">IF(Y$80="","",Y$80)</f>
        <v/>
      </c>
      <c r="W374" s="33" t="str">
        <f t="shared" ref="W374" si="381">IF(Z$80="","",Z$80)</f>
        <v/>
      </c>
      <c r="X374" s="33" t="str">
        <f t="shared" ref="X374" si="382">IF(AA$80="","",AA$80)</f>
        <v/>
      </c>
      <c r="Y374" s="33" t="str">
        <f t="shared" ref="Y374" si="383">IF(AB$80="","",AB$80)</f>
        <v/>
      </c>
      <c r="Z374" s="33" t="str">
        <f t="shared" ref="Z374" si="384">IF(AC$80="","",AC$80)</f>
        <v/>
      </c>
      <c r="AA374" s="33" t="str">
        <f t="shared" ref="AA374" si="385">IF(AD$80="","",AD$80)</f>
        <v/>
      </c>
      <c r="AB374" s="33" t="str">
        <f t="shared" ref="AB374" si="386">IF(AE$80="","",AE$80)</f>
        <v/>
      </c>
      <c r="AC374" s="33" t="str">
        <f t="shared" ref="AC374" si="387">IF(AF$80="","",AF$80)</f>
        <v/>
      </c>
      <c r="AD374" s="33" t="str">
        <f t="shared" ref="AD374" si="388">IF(AG$80="","",AG$80)</f>
        <v/>
      </c>
      <c r="AE374" s="33" t="str">
        <f t="shared" ref="AE374" si="389">IF(AH$80="","",AH$80)</f>
        <v/>
      </c>
      <c r="AF374" s="33" t="str">
        <f t="shared" ref="AF374" si="390">IF(AI$80="","",AI$80)</f>
        <v/>
      </c>
      <c r="AG374" s="33" t="str">
        <f t="shared" ref="AG374" si="391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 t="str">
        <f t="shared" ref="D375:AG375" si="392">IF(G$79="","",IF(OR(D241="",D241=0)=TRUE,(SUM(D$220)-SUM(D$201))*(1+SUM($C$540)),(SUM(D$220)-SUM(D$201))*(1+D242/D241)*(1+SUM($C$540))))</f>
        <v/>
      </c>
      <c r="E375" s="84" t="str">
        <f t="shared" si="392"/>
        <v/>
      </c>
      <c r="F375" s="84" t="str">
        <f t="shared" si="392"/>
        <v/>
      </c>
      <c r="G375" s="84" t="str">
        <f t="shared" si="392"/>
        <v/>
      </c>
      <c r="H375" s="84" t="str">
        <f t="shared" si="392"/>
        <v/>
      </c>
      <c r="I375" s="84" t="str">
        <f t="shared" si="392"/>
        <v/>
      </c>
      <c r="J375" s="84" t="str">
        <f t="shared" si="392"/>
        <v/>
      </c>
      <c r="K375" s="84" t="str">
        <f t="shared" si="392"/>
        <v/>
      </c>
      <c r="L375" s="84" t="str">
        <f t="shared" si="392"/>
        <v/>
      </c>
      <c r="M375" s="84" t="str">
        <f t="shared" si="392"/>
        <v/>
      </c>
      <c r="N375" s="84" t="str">
        <f t="shared" si="392"/>
        <v/>
      </c>
      <c r="O375" s="84" t="str">
        <f t="shared" si="392"/>
        <v/>
      </c>
      <c r="P375" s="84" t="str">
        <f t="shared" si="392"/>
        <v/>
      </c>
      <c r="Q375" s="84" t="str">
        <f t="shared" si="392"/>
        <v/>
      </c>
      <c r="R375" s="84" t="str">
        <f t="shared" si="392"/>
        <v/>
      </c>
      <c r="S375" s="84" t="str">
        <f t="shared" si="392"/>
        <v/>
      </c>
      <c r="T375" s="84" t="str">
        <f t="shared" si="392"/>
        <v/>
      </c>
      <c r="U375" s="84" t="str">
        <f t="shared" si="392"/>
        <v/>
      </c>
      <c r="V375" s="84" t="str">
        <f t="shared" si="392"/>
        <v/>
      </c>
      <c r="W375" s="84" t="str">
        <f t="shared" si="392"/>
        <v/>
      </c>
      <c r="X375" s="84" t="str">
        <f t="shared" si="392"/>
        <v/>
      </c>
      <c r="Y375" s="84" t="str">
        <f t="shared" si="392"/>
        <v/>
      </c>
      <c r="Z375" s="84" t="str">
        <f t="shared" si="392"/>
        <v/>
      </c>
      <c r="AA375" s="84" t="str">
        <f t="shared" si="392"/>
        <v/>
      </c>
      <c r="AB375" s="84" t="str">
        <f t="shared" si="392"/>
        <v/>
      </c>
      <c r="AC375" s="84" t="str">
        <f t="shared" si="392"/>
        <v/>
      </c>
      <c r="AD375" s="84" t="str">
        <f t="shared" si="392"/>
        <v/>
      </c>
      <c r="AE375" s="84" t="str">
        <f t="shared" si="392"/>
        <v/>
      </c>
      <c r="AF375" s="84" t="str">
        <f t="shared" si="392"/>
        <v/>
      </c>
      <c r="AG375" s="84" t="str">
        <f t="shared" si="392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 t="str">
        <f t="shared" ref="D376:AG376" si="393">IF(G$79="","",(SUM(D$220)-SUM(D$201))*(1+SUM($C$540)))</f>
        <v/>
      </c>
      <c r="E376" s="88" t="str">
        <f t="shared" si="393"/>
        <v/>
      </c>
      <c r="F376" s="88" t="str">
        <f t="shared" si="393"/>
        <v/>
      </c>
      <c r="G376" s="88" t="str">
        <f t="shared" si="393"/>
        <v/>
      </c>
      <c r="H376" s="88" t="str">
        <f t="shared" si="393"/>
        <v/>
      </c>
      <c r="I376" s="88" t="str">
        <f t="shared" si="393"/>
        <v/>
      </c>
      <c r="J376" s="88" t="str">
        <f t="shared" si="393"/>
        <v/>
      </c>
      <c r="K376" s="88" t="str">
        <f t="shared" si="393"/>
        <v/>
      </c>
      <c r="L376" s="88" t="str">
        <f t="shared" si="393"/>
        <v/>
      </c>
      <c r="M376" s="88" t="str">
        <f t="shared" si="393"/>
        <v/>
      </c>
      <c r="N376" s="88" t="str">
        <f t="shared" si="393"/>
        <v/>
      </c>
      <c r="O376" s="88" t="str">
        <f t="shared" si="393"/>
        <v/>
      </c>
      <c r="P376" s="88" t="str">
        <f t="shared" si="393"/>
        <v/>
      </c>
      <c r="Q376" s="88" t="str">
        <f t="shared" si="393"/>
        <v/>
      </c>
      <c r="R376" s="88" t="str">
        <f t="shared" si="393"/>
        <v/>
      </c>
      <c r="S376" s="88" t="str">
        <f t="shared" si="393"/>
        <v/>
      </c>
      <c r="T376" s="88" t="str">
        <f t="shared" si="393"/>
        <v/>
      </c>
      <c r="U376" s="88" t="str">
        <f t="shared" si="393"/>
        <v/>
      </c>
      <c r="V376" s="88" t="str">
        <f t="shared" si="393"/>
        <v/>
      </c>
      <c r="W376" s="88" t="str">
        <f t="shared" si="393"/>
        <v/>
      </c>
      <c r="X376" s="88" t="str">
        <f t="shared" si="393"/>
        <v/>
      </c>
      <c r="Y376" s="88" t="str">
        <f t="shared" si="393"/>
        <v/>
      </c>
      <c r="Z376" s="88" t="str">
        <f t="shared" si="393"/>
        <v/>
      </c>
      <c r="AA376" s="88" t="str">
        <f t="shared" si="393"/>
        <v/>
      </c>
      <c r="AB376" s="88" t="str">
        <f t="shared" si="393"/>
        <v/>
      </c>
      <c r="AC376" s="88" t="str">
        <f t="shared" si="393"/>
        <v/>
      </c>
      <c r="AD376" s="88" t="str">
        <f t="shared" si="393"/>
        <v/>
      </c>
      <c r="AE376" s="88" t="str">
        <f t="shared" si="393"/>
        <v/>
      </c>
      <c r="AF376" s="88" t="str">
        <f t="shared" si="393"/>
        <v/>
      </c>
      <c r="AG376" s="88" t="str">
        <f t="shared" si="393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 t="str">
        <f t="shared" ref="D377:AG377" si="394">IF(G$79="","",SUM($D$20))</f>
        <v/>
      </c>
      <c r="E377" s="88" t="str">
        <f t="shared" si="394"/>
        <v/>
      </c>
      <c r="F377" s="88" t="str">
        <f t="shared" si="394"/>
        <v/>
      </c>
      <c r="G377" s="88" t="str">
        <f t="shared" si="394"/>
        <v/>
      </c>
      <c r="H377" s="88" t="str">
        <f t="shared" si="394"/>
        <v/>
      </c>
      <c r="I377" s="88" t="str">
        <f t="shared" si="394"/>
        <v/>
      </c>
      <c r="J377" s="88" t="str">
        <f t="shared" si="394"/>
        <v/>
      </c>
      <c r="K377" s="88" t="str">
        <f t="shared" si="394"/>
        <v/>
      </c>
      <c r="L377" s="88" t="str">
        <f t="shared" si="394"/>
        <v/>
      </c>
      <c r="M377" s="88" t="str">
        <f t="shared" si="394"/>
        <v/>
      </c>
      <c r="N377" s="88" t="str">
        <f t="shared" si="394"/>
        <v/>
      </c>
      <c r="O377" s="88" t="str">
        <f t="shared" si="394"/>
        <v/>
      </c>
      <c r="P377" s="88" t="str">
        <f t="shared" si="394"/>
        <v/>
      </c>
      <c r="Q377" s="88" t="str">
        <f t="shared" si="394"/>
        <v/>
      </c>
      <c r="R377" s="88" t="str">
        <f t="shared" si="394"/>
        <v/>
      </c>
      <c r="S377" s="88" t="str">
        <f t="shared" si="394"/>
        <v/>
      </c>
      <c r="T377" s="88" t="str">
        <f t="shared" si="394"/>
        <v/>
      </c>
      <c r="U377" s="88" t="str">
        <f t="shared" si="394"/>
        <v/>
      </c>
      <c r="V377" s="88" t="str">
        <f t="shared" si="394"/>
        <v/>
      </c>
      <c r="W377" s="88" t="str">
        <f t="shared" si="394"/>
        <v/>
      </c>
      <c r="X377" s="88" t="str">
        <f t="shared" si="394"/>
        <v/>
      </c>
      <c r="Y377" s="88" t="str">
        <f t="shared" si="394"/>
        <v/>
      </c>
      <c r="Z377" s="88" t="str">
        <f t="shared" si="394"/>
        <v/>
      </c>
      <c r="AA377" s="88" t="str">
        <f t="shared" si="394"/>
        <v/>
      </c>
      <c r="AB377" s="88" t="str">
        <f t="shared" si="394"/>
        <v/>
      </c>
      <c r="AC377" s="88" t="str">
        <f t="shared" si="394"/>
        <v/>
      </c>
      <c r="AD377" s="88" t="str">
        <f t="shared" si="394"/>
        <v/>
      </c>
      <c r="AE377" s="88" t="str">
        <f t="shared" si="394"/>
        <v/>
      </c>
      <c r="AF377" s="88" t="str">
        <f t="shared" si="394"/>
        <v/>
      </c>
      <c r="AG377" s="88" t="str">
        <f t="shared" si="394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 t="str">
        <f>IF(G$79="","",ROUND(D377/365*D375,2))</f>
        <v/>
      </c>
      <c r="E378" s="326" t="str">
        <f t="shared" ref="E378:AG378" si="395">IF(H$79="","",ROUND(E377/365*E375,2))</f>
        <v/>
      </c>
      <c r="F378" s="326" t="str">
        <f t="shared" si="395"/>
        <v/>
      </c>
      <c r="G378" s="326" t="str">
        <f t="shared" si="395"/>
        <v/>
      </c>
      <c r="H378" s="326" t="str">
        <f t="shared" si="395"/>
        <v/>
      </c>
      <c r="I378" s="326" t="str">
        <f t="shared" si="395"/>
        <v/>
      </c>
      <c r="J378" s="326" t="str">
        <f t="shared" si="395"/>
        <v/>
      </c>
      <c r="K378" s="326" t="str">
        <f t="shared" si="395"/>
        <v/>
      </c>
      <c r="L378" s="326" t="str">
        <f t="shared" si="395"/>
        <v/>
      </c>
      <c r="M378" s="326" t="str">
        <f t="shared" si="395"/>
        <v/>
      </c>
      <c r="N378" s="326" t="str">
        <f t="shared" si="395"/>
        <v/>
      </c>
      <c r="O378" s="326" t="str">
        <f t="shared" si="395"/>
        <v/>
      </c>
      <c r="P378" s="326" t="str">
        <f t="shared" si="395"/>
        <v/>
      </c>
      <c r="Q378" s="326" t="str">
        <f t="shared" si="395"/>
        <v/>
      </c>
      <c r="R378" s="326" t="str">
        <f t="shared" si="395"/>
        <v/>
      </c>
      <c r="S378" s="326" t="str">
        <f t="shared" si="395"/>
        <v/>
      </c>
      <c r="T378" s="326" t="str">
        <f t="shared" si="395"/>
        <v/>
      </c>
      <c r="U378" s="326" t="str">
        <f t="shared" si="395"/>
        <v/>
      </c>
      <c r="V378" s="326" t="str">
        <f t="shared" si="395"/>
        <v/>
      </c>
      <c r="W378" s="326" t="str">
        <f t="shared" si="395"/>
        <v/>
      </c>
      <c r="X378" s="326" t="str">
        <f t="shared" si="395"/>
        <v/>
      </c>
      <c r="Y378" s="326" t="str">
        <f t="shared" si="395"/>
        <v/>
      </c>
      <c r="Z378" s="326" t="str">
        <f t="shared" si="395"/>
        <v/>
      </c>
      <c r="AA378" s="326" t="str">
        <f t="shared" si="395"/>
        <v/>
      </c>
      <c r="AB378" s="326" t="str">
        <f t="shared" si="395"/>
        <v/>
      </c>
      <c r="AC378" s="326" t="str">
        <f t="shared" si="395"/>
        <v/>
      </c>
      <c r="AD378" s="326" t="str">
        <f t="shared" si="395"/>
        <v/>
      </c>
      <c r="AE378" s="326" t="str">
        <f t="shared" si="395"/>
        <v/>
      </c>
      <c r="AF378" s="326" t="str">
        <f t="shared" si="395"/>
        <v/>
      </c>
      <c r="AG378" s="326" t="str">
        <f t="shared" si="395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 t="str">
        <f>IF(G$79="","",ROUND(D377/365*D376,2))</f>
        <v/>
      </c>
      <c r="E379" s="117" t="str">
        <f t="shared" ref="E379:AG379" si="396">IF(H$79="","",ROUND(E377/365*E376,2))</f>
        <v/>
      </c>
      <c r="F379" s="117" t="str">
        <f t="shared" si="396"/>
        <v/>
      </c>
      <c r="G379" s="117" t="str">
        <f t="shared" si="396"/>
        <v/>
      </c>
      <c r="H379" s="117" t="str">
        <f t="shared" si="396"/>
        <v/>
      </c>
      <c r="I379" s="117" t="str">
        <f t="shared" si="396"/>
        <v/>
      </c>
      <c r="J379" s="117" t="str">
        <f t="shared" si="396"/>
        <v/>
      </c>
      <c r="K379" s="117" t="str">
        <f t="shared" si="396"/>
        <v/>
      </c>
      <c r="L379" s="117" t="str">
        <f t="shared" si="396"/>
        <v/>
      </c>
      <c r="M379" s="117" t="str">
        <f t="shared" si="396"/>
        <v/>
      </c>
      <c r="N379" s="117" t="str">
        <f t="shared" si="396"/>
        <v/>
      </c>
      <c r="O379" s="117" t="str">
        <f t="shared" si="396"/>
        <v/>
      </c>
      <c r="P379" s="117" t="str">
        <f t="shared" si="396"/>
        <v/>
      </c>
      <c r="Q379" s="117" t="str">
        <f t="shared" si="396"/>
        <v/>
      </c>
      <c r="R379" s="117" t="str">
        <f t="shared" si="396"/>
        <v/>
      </c>
      <c r="S379" s="117" t="str">
        <f t="shared" si="396"/>
        <v/>
      </c>
      <c r="T379" s="117" t="str">
        <f t="shared" si="396"/>
        <v/>
      </c>
      <c r="U379" s="117" t="str">
        <f t="shared" si="396"/>
        <v/>
      </c>
      <c r="V379" s="117" t="str">
        <f t="shared" si="396"/>
        <v/>
      </c>
      <c r="W379" s="117" t="str">
        <f t="shared" si="396"/>
        <v/>
      </c>
      <c r="X379" s="117" t="str">
        <f t="shared" si="396"/>
        <v/>
      </c>
      <c r="Y379" s="117" t="str">
        <f t="shared" si="396"/>
        <v/>
      </c>
      <c r="Z379" s="117" t="str">
        <f t="shared" si="396"/>
        <v/>
      </c>
      <c r="AA379" s="117" t="str">
        <f t="shared" si="396"/>
        <v/>
      </c>
      <c r="AB379" s="117" t="str">
        <f t="shared" si="396"/>
        <v/>
      </c>
      <c r="AC379" s="117" t="str">
        <f t="shared" si="396"/>
        <v/>
      </c>
      <c r="AD379" s="117" t="str">
        <f t="shared" si="396"/>
        <v/>
      </c>
      <c r="AE379" s="117" t="str">
        <f t="shared" si="396"/>
        <v/>
      </c>
      <c r="AF379" s="117" t="str">
        <f t="shared" si="396"/>
        <v/>
      </c>
      <c r="AG379" s="117" t="str">
        <f t="shared" si="396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 t="str">
        <f>IF(G$79="","",D$367)</f>
        <v/>
      </c>
      <c r="E380" s="84" t="str">
        <f t="shared" ref="E380:AG380" si="397">IF(H$79="","",E$367)</f>
        <v/>
      </c>
      <c r="F380" s="84" t="str">
        <f t="shared" si="397"/>
        <v/>
      </c>
      <c r="G380" s="84" t="str">
        <f t="shared" si="397"/>
        <v/>
      </c>
      <c r="H380" s="84" t="str">
        <f t="shared" si="397"/>
        <v/>
      </c>
      <c r="I380" s="84" t="str">
        <f t="shared" si="397"/>
        <v/>
      </c>
      <c r="J380" s="84" t="str">
        <f t="shared" si="397"/>
        <v/>
      </c>
      <c r="K380" s="84" t="str">
        <f t="shared" si="397"/>
        <v/>
      </c>
      <c r="L380" s="84" t="str">
        <f t="shared" si="397"/>
        <v/>
      </c>
      <c r="M380" s="84" t="str">
        <f t="shared" si="397"/>
        <v/>
      </c>
      <c r="N380" s="84" t="str">
        <f t="shared" si="397"/>
        <v/>
      </c>
      <c r="O380" s="84" t="str">
        <f t="shared" si="397"/>
        <v/>
      </c>
      <c r="P380" s="84" t="str">
        <f t="shared" si="397"/>
        <v/>
      </c>
      <c r="Q380" s="84" t="str">
        <f t="shared" si="397"/>
        <v/>
      </c>
      <c r="R380" s="84" t="str">
        <f t="shared" si="397"/>
        <v/>
      </c>
      <c r="S380" s="84" t="str">
        <f t="shared" si="397"/>
        <v/>
      </c>
      <c r="T380" s="84" t="str">
        <f t="shared" si="397"/>
        <v/>
      </c>
      <c r="U380" s="84" t="str">
        <f t="shared" si="397"/>
        <v/>
      </c>
      <c r="V380" s="84" t="str">
        <f t="shared" si="397"/>
        <v/>
      </c>
      <c r="W380" s="84" t="str">
        <f t="shared" si="397"/>
        <v/>
      </c>
      <c r="X380" s="84" t="str">
        <f t="shared" si="397"/>
        <v/>
      </c>
      <c r="Y380" s="84" t="str">
        <f t="shared" si="397"/>
        <v/>
      </c>
      <c r="Z380" s="84" t="str">
        <f t="shared" si="397"/>
        <v/>
      </c>
      <c r="AA380" s="84" t="str">
        <f t="shared" si="397"/>
        <v/>
      </c>
      <c r="AB380" s="84" t="str">
        <f t="shared" si="397"/>
        <v/>
      </c>
      <c r="AC380" s="84" t="str">
        <f t="shared" si="397"/>
        <v/>
      </c>
      <c r="AD380" s="84" t="str">
        <f t="shared" si="397"/>
        <v/>
      </c>
      <c r="AE380" s="84" t="str">
        <f t="shared" si="397"/>
        <v/>
      </c>
      <c r="AF380" s="84" t="str">
        <f t="shared" si="397"/>
        <v/>
      </c>
      <c r="AG380" s="84" t="str">
        <f t="shared" si="397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 t="str">
        <f>IF(G$79="","",D$369)</f>
        <v/>
      </c>
      <c r="E381" s="88" t="str">
        <f t="shared" ref="E381:AG381" si="398">IF(H$79="","",E$369)</f>
        <v/>
      </c>
      <c r="F381" s="88" t="str">
        <f t="shared" si="398"/>
        <v/>
      </c>
      <c r="G381" s="88" t="str">
        <f t="shared" si="398"/>
        <v/>
      </c>
      <c r="H381" s="88" t="str">
        <f t="shared" si="398"/>
        <v/>
      </c>
      <c r="I381" s="88" t="str">
        <f t="shared" si="398"/>
        <v/>
      </c>
      <c r="J381" s="88" t="str">
        <f t="shared" si="398"/>
        <v/>
      </c>
      <c r="K381" s="88" t="str">
        <f t="shared" si="398"/>
        <v/>
      </c>
      <c r="L381" s="88" t="str">
        <f t="shared" si="398"/>
        <v/>
      </c>
      <c r="M381" s="88" t="str">
        <f t="shared" si="398"/>
        <v/>
      </c>
      <c r="N381" s="88" t="str">
        <f t="shared" si="398"/>
        <v/>
      </c>
      <c r="O381" s="88" t="str">
        <f t="shared" si="398"/>
        <v/>
      </c>
      <c r="P381" s="88" t="str">
        <f t="shared" si="398"/>
        <v/>
      </c>
      <c r="Q381" s="88" t="str">
        <f t="shared" si="398"/>
        <v/>
      </c>
      <c r="R381" s="88" t="str">
        <f t="shared" si="398"/>
        <v/>
      </c>
      <c r="S381" s="88" t="str">
        <f t="shared" si="398"/>
        <v/>
      </c>
      <c r="T381" s="88" t="str">
        <f t="shared" si="398"/>
        <v/>
      </c>
      <c r="U381" s="88" t="str">
        <f t="shared" si="398"/>
        <v/>
      </c>
      <c r="V381" s="88" t="str">
        <f t="shared" si="398"/>
        <v/>
      </c>
      <c r="W381" s="88" t="str">
        <f t="shared" si="398"/>
        <v/>
      </c>
      <c r="X381" s="88" t="str">
        <f t="shared" si="398"/>
        <v/>
      </c>
      <c r="Y381" s="88" t="str">
        <f t="shared" si="398"/>
        <v/>
      </c>
      <c r="Z381" s="88" t="str">
        <f t="shared" si="398"/>
        <v/>
      </c>
      <c r="AA381" s="88" t="str">
        <f t="shared" si="398"/>
        <v/>
      </c>
      <c r="AB381" s="88" t="str">
        <f t="shared" si="398"/>
        <v/>
      </c>
      <c r="AC381" s="88" t="str">
        <f t="shared" si="398"/>
        <v/>
      </c>
      <c r="AD381" s="88" t="str">
        <f t="shared" si="398"/>
        <v/>
      </c>
      <c r="AE381" s="88" t="str">
        <f t="shared" si="398"/>
        <v/>
      </c>
      <c r="AF381" s="88" t="str">
        <f t="shared" si="398"/>
        <v/>
      </c>
      <c r="AG381" s="88" t="str">
        <f t="shared" si="398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 t="str">
        <f t="shared" ref="D382:AG382" si="399">IF(G$79="","",SUM($D$21))</f>
        <v/>
      </c>
      <c r="E382" s="88" t="str">
        <f t="shared" si="399"/>
        <v/>
      </c>
      <c r="F382" s="88" t="str">
        <f t="shared" si="399"/>
        <v/>
      </c>
      <c r="G382" s="88" t="str">
        <f t="shared" si="399"/>
        <v/>
      </c>
      <c r="H382" s="88" t="str">
        <f t="shared" si="399"/>
        <v/>
      </c>
      <c r="I382" s="88" t="str">
        <f t="shared" si="399"/>
        <v/>
      </c>
      <c r="J382" s="88" t="str">
        <f t="shared" si="399"/>
        <v/>
      </c>
      <c r="K382" s="88" t="str">
        <f t="shared" si="399"/>
        <v/>
      </c>
      <c r="L382" s="88" t="str">
        <f t="shared" si="399"/>
        <v/>
      </c>
      <c r="M382" s="88" t="str">
        <f t="shared" si="399"/>
        <v/>
      </c>
      <c r="N382" s="88" t="str">
        <f t="shared" si="399"/>
        <v/>
      </c>
      <c r="O382" s="88" t="str">
        <f t="shared" si="399"/>
        <v/>
      </c>
      <c r="P382" s="88" t="str">
        <f t="shared" si="399"/>
        <v/>
      </c>
      <c r="Q382" s="88" t="str">
        <f t="shared" si="399"/>
        <v/>
      </c>
      <c r="R382" s="88" t="str">
        <f t="shared" si="399"/>
        <v/>
      </c>
      <c r="S382" s="88" t="str">
        <f t="shared" si="399"/>
        <v/>
      </c>
      <c r="T382" s="88" t="str">
        <f t="shared" si="399"/>
        <v/>
      </c>
      <c r="U382" s="88" t="str">
        <f t="shared" si="399"/>
        <v/>
      </c>
      <c r="V382" s="88" t="str">
        <f t="shared" si="399"/>
        <v/>
      </c>
      <c r="W382" s="88" t="str">
        <f t="shared" si="399"/>
        <v/>
      </c>
      <c r="X382" s="88" t="str">
        <f t="shared" si="399"/>
        <v/>
      </c>
      <c r="Y382" s="88" t="str">
        <f t="shared" si="399"/>
        <v/>
      </c>
      <c r="Z382" s="88" t="str">
        <f t="shared" si="399"/>
        <v/>
      </c>
      <c r="AA382" s="88" t="str">
        <f t="shared" si="399"/>
        <v/>
      </c>
      <c r="AB382" s="88" t="str">
        <f t="shared" si="399"/>
        <v/>
      </c>
      <c r="AC382" s="88" t="str">
        <f t="shared" si="399"/>
        <v/>
      </c>
      <c r="AD382" s="88" t="str">
        <f t="shared" si="399"/>
        <v/>
      </c>
      <c r="AE382" s="88" t="str">
        <f t="shared" si="399"/>
        <v/>
      </c>
      <c r="AF382" s="88" t="str">
        <f t="shared" si="399"/>
        <v/>
      </c>
      <c r="AG382" s="88" t="str">
        <f t="shared" si="399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 t="str">
        <f>IF(G$79="","",ROUND(D382/365*D380,2))</f>
        <v/>
      </c>
      <c r="E383" s="326" t="str">
        <f t="shared" ref="E383" si="400">IF(H$79="","",ROUND(E382/365*E380,2))</f>
        <v/>
      </c>
      <c r="F383" s="326" t="str">
        <f t="shared" ref="F383" si="401">IF(I$79="","",ROUND(F382/365*F380,2))</f>
        <v/>
      </c>
      <c r="G383" s="326" t="str">
        <f t="shared" ref="G383" si="402">IF(J$79="","",ROUND(G382/365*G380,2))</f>
        <v/>
      </c>
      <c r="H383" s="326" t="str">
        <f t="shared" ref="H383" si="403">IF(K$79="","",ROUND(H382/365*H380,2))</f>
        <v/>
      </c>
      <c r="I383" s="326" t="str">
        <f t="shared" ref="I383" si="404">IF(L$79="","",ROUND(I382/365*I380,2))</f>
        <v/>
      </c>
      <c r="J383" s="326" t="str">
        <f t="shared" ref="J383" si="405">IF(M$79="","",ROUND(J382/365*J380,2))</f>
        <v/>
      </c>
      <c r="K383" s="326" t="str">
        <f t="shared" ref="K383" si="406">IF(N$79="","",ROUND(K382/365*K380,2))</f>
        <v/>
      </c>
      <c r="L383" s="326" t="str">
        <f t="shared" ref="L383" si="407">IF(O$79="","",ROUND(L382/365*L380,2))</f>
        <v/>
      </c>
      <c r="M383" s="326" t="str">
        <f t="shared" ref="M383" si="408">IF(P$79="","",ROUND(M382/365*M380,2))</f>
        <v/>
      </c>
      <c r="N383" s="326" t="str">
        <f t="shared" ref="N383" si="409">IF(Q$79="","",ROUND(N382/365*N380,2))</f>
        <v/>
      </c>
      <c r="O383" s="326" t="str">
        <f t="shared" ref="O383" si="410">IF(R$79="","",ROUND(O382/365*O380,2))</f>
        <v/>
      </c>
      <c r="P383" s="326" t="str">
        <f t="shared" ref="P383" si="411">IF(S$79="","",ROUND(P382/365*P380,2))</f>
        <v/>
      </c>
      <c r="Q383" s="326" t="str">
        <f t="shared" ref="Q383" si="412">IF(T$79="","",ROUND(Q382/365*Q380,2))</f>
        <v/>
      </c>
      <c r="R383" s="326" t="str">
        <f t="shared" ref="R383" si="413">IF(U$79="","",ROUND(R382/365*R380,2))</f>
        <v/>
      </c>
      <c r="S383" s="326" t="str">
        <f t="shared" ref="S383" si="414">IF(V$79="","",ROUND(S382/365*S380,2))</f>
        <v/>
      </c>
      <c r="T383" s="326" t="str">
        <f t="shared" ref="T383" si="415">IF(W$79="","",ROUND(T382/365*T380,2))</f>
        <v/>
      </c>
      <c r="U383" s="326" t="str">
        <f t="shared" ref="U383" si="416">IF(X$79="","",ROUND(U382/365*U380,2))</f>
        <v/>
      </c>
      <c r="V383" s="326" t="str">
        <f t="shared" ref="V383" si="417">IF(Y$79="","",ROUND(V382/365*V380,2))</f>
        <v/>
      </c>
      <c r="W383" s="326" t="str">
        <f t="shared" ref="W383" si="418">IF(Z$79="","",ROUND(W382/365*W380,2))</f>
        <v/>
      </c>
      <c r="X383" s="326" t="str">
        <f t="shared" ref="X383" si="419">IF(AA$79="","",ROUND(X382/365*X380,2))</f>
        <v/>
      </c>
      <c r="Y383" s="326" t="str">
        <f t="shared" ref="Y383" si="420">IF(AB$79="","",ROUND(Y382/365*Y380,2))</f>
        <v/>
      </c>
      <c r="Z383" s="326" t="str">
        <f t="shared" ref="Z383" si="421">IF(AC$79="","",ROUND(Z382/365*Z380,2))</f>
        <v/>
      </c>
      <c r="AA383" s="326" t="str">
        <f t="shared" ref="AA383" si="422">IF(AD$79="","",ROUND(AA382/365*AA380,2))</f>
        <v/>
      </c>
      <c r="AB383" s="326" t="str">
        <f t="shared" ref="AB383" si="423">IF(AE$79="","",ROUND(AB382/365*AB380,2))</f>
        <v/>
      </c>
      <c r="AC383" s="326" t="str">
        <f t="shared" ref="AC383" si="424">IF(AF$79="","",ROUND(AC382/365*AC380,2))</f>
        <v/>
      </c>
      <c r="AD383" s="326" t="str">
        <f t="shared" ref="AD383" si="425">IF(AG$79="","",ROUND(AD382/365*AD380,2))</f>
        <v/>
      </c>
      <c r="AE383" s="326" t="str">
        <f t="shared" ref="AE383" si="426">IF(AH$79="","",ROUND(AE382/365*AE380,2))</f>
        <v/>
      </c>
      <c r="AF383" s="326" t="str">
        <f t="shared" ref="AF383" si="427">IF(AI$79="","",ROUND(AF382/365*AF380,2))</f>
        <v/>
      </c>
      <c r="AG383" s="326" t="str">
        <f t="shared" ref="AG383" si="428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 t="str">
        <f>IF(G$79="","",ROUND(D382/365*D381,2))</f>
        <v/>
      </c>
      <c r="E384" s="117" t="str">
        <f t="shared" ref="E384" si="429">IF(H$79="","",ROUND(E382/365*E381,2))</f>
        <v/>
      </c>
      <c r="F384" s="117" t="str">
        <f t="shared" ref="F384" si="430">IF(I$79="","",ROUND(F382/365*F381,2))</f>
        <v/>
      </c>
      <c r="G384" s="117" t="str">
        <f t="shared" ref="G384" si="431">IF(J$79="","",ROUND(G382/365*G381,2))</f>
        <v/>
      </c>
      <c r="H384" s="117" t="str">
        <f t="shared" ref="H384" si="432">IF(K$79="","",ROUND(H382/365*H381,2))</f>
        <v/>
      </c>
      <c r="I384" s="117" t="str">
        <f t="shared" ref="I384" si="433">IF(L$79="","",ROUND(I382/365*I381,2))</f>
        <v/>
      </c>
      <c r="J384" s="117" t="str">
        <f t="shared" ref="J384" si="434">IF(M$79="","",ROUND(J382/365*J381,2))</f>
        <v/>
      </c>
      <c r="K384" s="117" t="str">
        <f t="shared" ref="K384" si="435">IF(N$79="","",ROUND(K382/365*K381,2))</f>
        <v/>
      </c>
      <c r="L384" s="117" t="str">
        <f t="shared" ref="L384" si="436">IF(O$79="","",ROUND(L382/365*L381,2))</f>
        <v/>
      </c>
      <c r="M384" s="117" t="str">
        <f t="shared" ref="M384" si="437">IF(P$79="","",ROUND(M382/365*M381,2))</f>
        <v/>
      </c>
      <c r="N384" s="117" t="str">
        <f t="shared" ref="N384" si="438">IF(Q$79="","",ROUND(N382/365*N381,2))</f>
        <v/>
      </c>
      <c r="O384" s="117" t="str">
        <f t="shared" ref="O384" si="439">IF(R$79="","",ROUND(O382/365*O381,2))</f>
        <v/>
      </c>
      <c r="P384" s="117" t="str">
        <f t="shared" ref="P384" si="440">IF(S$79="","",ROUND(P382/365*P381,2))</f>
        <v/>
      </c>
      <c r="Q384" s="117" t="str">
        <f t="shared" ref="Q384" si="441">IF(T$79="","",ROUND(Q382/365*Q381,2))</f>
        <v/>
      </c>
      <c r="R384" s="117" t="str">
        <f t="shared" ref="R384" si="442">IF(U$79="","",ROUND(R382/365*R381,2))</f>
        <v/>
      </c>
      <c r="S384" s="117" t="str">
        <f t="shared" ref="S384" si="443">IF(V$79="","",ROUND(S382/365*S381,2))</f>
        <v/>
      </c>
      <c r="T384" s="117" t="str">
        <f t="shared" ref="T384" si="444">IF(W$79="","",ROUND(T382/365*T381,2))</f>
        <v/>
      </c>
      <c r="U384" s="117" t="str">
        <f t="shared" ref="U384" si="445">IF(X$79="","",ROUND(U382/365*U381,2))</f>
        <v/>
      </c>
      <c r="V384" s="117" t="str">
        <f t="shared" ref="V384" si="446">IF(Y$79="","",ROUND(V382/365*V381,2))</f>
        <v/>
      </c>
      <c r="W384" s="117" t="str">
        <f t="shared" ref="W384" si="447">IF(Z$79="","",ROUND(W382/365*W381,2))</f>
        <v/>
      </c>
      <c r="X384" s="117" t="str">
        <f t="shared" ref="X384" si="448">IF(AA$79="","",ROUND(X382/365*X381,2))</f>
        <v/>
      </c>
      <c r="Y384" s="117" t="str">
        <f t="shared" ref="Y384" si="449">IF(AB$79="","",ROUND(Y382/365*Y381,2))</f>
        <v/>
      </c>
      <c r="Z384" s="117" t="str">
        <f t="shared" ref="Z384" si="450">IF(AC$79="","",ROUND(Z382/365*Z381,2))</f>
        <v/>
      </c>
      <c r="AA384" s="117" t="str">
        <f t="shared" ref="AA384" si="451">IF(AD$79="","",ROUND(AA382/365*AA381,2))</f>
        <v/>
      </c>
      <c r="AB384" s="117" t="str">
        <f t="shared" ref="AB384" si="452">IF(AE$79="","",ROUND(AB382/365*AB381,2))</f>
        <v/>
      </c>
      <c r="AC384" s="117" t="str">
        <f t="shared" ref="AC384" si="453">IF(AF$79="","",ROUND(AC382/365*AC381,2))</f>
        <v/>
      </c>
      <c r="AD384" s="117" t="str">
        <f t="shared" ref="AD384" si="454">IF(AG$79="","",ROUND(AD382/365*AD381,2))</f>
        <v/>
      </c>
      <c r="AE384" s="117" t="str">
        <f t="shared" ref="AE384" si="455">IF(AH$79="","",ROUND(AE382/365*AE381,2))</f>
        <v/>
      </c>
      <c r="AF384" s="117" t="str">
        <f t="shared" ref="AF384" si="456">IF(AI$79="","",ROUND(AF382/365*AF381,2))</f>
        <v/>
      </c>
      <c r="AG384" s="117" t="str">
        <f t="shared" ref="AG384" si="457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 t="str">
        <f t="shared" ref="D385:AG385" si="458">IF(G$79="","",IF(OR(D241="",D241=0)=TRUE,(SUM(D$220:D$221)-SUM(D$201:D$202))*(1+SUM($C$540)),(SUM(D$220:D$221)-SUM(D$201:D$202))*(1+D242/D241)*(1+SUM($C$540))))</f>
        <v/>
      </c>
      <c r="E385" s="84" t="str">
        <f t="shared" si="458"/>
        <v/>
      </c>
      <c r="F385" s="84" t="str">
        <f t="shared" si="458"/>
        <v/>
      </c>
      <c r="G385" s="84" t="str">
        <f t="shared" si="458"/>
        <v/>
      </c>
      <c r="H385" s="84" t="str">
        <f t="shared" si="458"/>
        <v/>
      </c>
      <c r="I385" s="84" t="str">
        <f t="shared" si="458"/>
        <v/>
      </c>
      <c r="J385" s="84" t="str">
        <f t="shared" si="458"/>
        <v/>
      </c>
      <c r="K385" s="84" t="str">
        <f t="shared" si="458"/>
        <v/>
      </c>
      <c r="L385" s="84" t="str">
        <f t="shared" si="458"/>
        <v/>
      </c>
      <c r="M385" s="84" t="str">
        <f t="shared" si="458"/>
        <v/>
      </c>
      <c r="N385" s="84" t="str">
        <f t="shared" si="458"/>
        <v/>
      </c>
      <c r="O385" s="84" t="str">
        <f t="shared" si="458"/>
        <v/>
      </c>
      <c r="P385" s="84" t="str">
        <f t="shared" si="458"/>
        <v/>
      </c>
      <c r="Q385" s="84" t="str">
        <f t="shared" si="458"/>
        <v/>
      </c>
      <c r="R385" s="84" t="str">
        <f t="shared" si="458"/>
        <v/>
      </c>
      <c r="S385" s="84" t="str">
        <f t="shared" si="458"/>
        <v/>
      </c>
      <c r="T385" s="84" t="str">
        <f t="shared" si="458"/>
        <v/>
      </c>
      <c r="U385" s="84" t="str">
        <f t="shared" si="458"/>
        <v/>
      </c>
      <c r="V385" s="84" t="str">
        <f t="shared" si="458"/>
        <v/>
      </c>
      <c r="W385" s="84" t="str">
        <f t="shared" si="458"/>
        <v/>
      </c>
      <c r="X385" s="84" t="str">
        <f t="shared" si="458"/>
        <v/>
      </c>
      <c r="Y385" s="84" t="str">
        <f t="shared" si="458"/>
        <v/>
      </c>
      <c r="Z385" s="84" t="str">
        <f t="shared" si="458"/>
        <v/>
      </c>
      <c r="AA385" s="84" t="str">
        <f t="shared" si="458"/>
        <v/>
      </c>
      <c r="AB385" s="84" t="str">
        <f t="shared" si="458"/>
        <v/>
      </c>
      <c r="AC385" s="84" t="str">
        <f t="shared" si="458"/>
        <v/>
      </c>
      <c r="AD385" s="84" t="str">
        <f t="shared" si="458"/>
        <v/>
      </c>
      <c r="AE385" s="84" t="str">
        <f t="shared" si="458"/>
        <v/>
      </c>
      <c r="AF385" s="84" t="str">
        <f t="shared" si="458"/>
        <v/>
      </c>
      <c r="AG385" s="84" t="str">
        <f t="shared" si="458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 t="str">
        <f t="shared" ref="D386:AG386" si="459">IF(G$79="","",(SUM(D$220:D$221)-SUM(D$201:D$202))*(1+SUM($C$540)))</f>
        <v/>
      </c>
      <c r="E386" s="88" t="str">
        <f t="shared" si="459"/>
        <v/>
      </c>
      <c r="F386" s="88" t="str">
        <f t="shared" si="459"/>
        <v/>
      </c>
      <c r="G386" s="88" t="str">
        <f t="shared" si="459"/>
        <v/>
      </c>
      <c r="H386" s="88" t="str">
        <f t="shared" si="459"/>
        <v/>
      </c>
      <c r="I386" s="88" t="str">
        <f t="shared" si="459"/>
        <v/>
      </c>
      <c r="J386" s="88" t="str">
        <f t="shared" si="459"/>
        <v/>
      </c>
      <c r="K386" s="88" t="str">
        <f t="shared" si="459"/>
        <v/>
      </c>
      <c r="L386" s="88" t="str">
        <f t="shared" si="459"/>
        <v/>
      </c>
      <c r="M386" s="88" t="str">
        <f t="shared" si="459"/>
        <v/>
      </c>
      <c r="N386" s="88" t="str">
        <f t="shared" si="459"/>
        <v/>
      </c>
      <c r="O386" s="88" t="str">
        <f t="shared" si="459"/>
        <v/>
      </c>
      <c r="P386" s="88" t="str">
        <f t="shared" si="459"/>
        <v/>
      </c>
      <c r="Q386" s="88" t="str">
        <f t="shared" si="459"/>
        <v/>
      </c>
      <c r="R386" s="88" t="str">
        <f t="shared" si="459"/>
        <v/>
      </c>
      <c r="S386" s="88" t="str">
        <f t="shared" si="459"/>
        <v/>
      </c>
      <c r="T386" s="88" t="str">
        <f t="shared" si="459"/>
        <v/>
      </c>
      <c r="U386" s="88" t="str">
        <f t="shared" si="459"/>
        <v/>
      </c>
      <c r="V386" s="88" t="str">
        <f t="shared" si="459"/>
        <v/>
      </c>
      <c r="W386" s="88" t="str">
        <f t="shared" si="459"/>
        <v/>
      </c>
      <c r="X386" s="88" t="str">
        <f t="shared" si="459"/>
        <v/>
      </c>
      <c r="Y386" s="88" t="str">
        <f t="shared" si="459"/>
        <v/>
      </c>
      <c r="Z386" s="88" t="str">
        <f t="shared" si="459"/>
        <v/>
      </c>
      <c r="AA386" s="88" t="str">
        <f t="shared" si="459"/>
        <v/>
      </c>
      <c r="AB386" s="88" t="str">
        <f t="shared" si="459"/>
        <v/>
      </c>
      <c r="AC386" s="88" t="str">
        <f t="shared" si="459"/>
        <v/>
      </c>
      <c r="AD386" s="88" t="str">
        <f t="shared" si="459"/>
        <v/>
      </c>
      <c r="AE386" s="88" t="str">
        <f t="shared" si="459"/>
        <v/>
      </c>
      <c r="AF386" s="88" t="str">
        <f t="shared" si="459"/>
        <v/>
      </c>
      <c r="AG386" s="88" t="str">
        <f t="shared" si="459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 t="str">
        <f t="shared" ref="D387:AG387" si="460">IF(G$79="","",SUM($D$22))</f>
        <v/>
      </c>
      <c r="E387" s="88" t="str">
        <f t="shared" si="460"/>
        <v/>
      </c>
      <c r="F387" s="88" t="str">
        <f t="shared" si="460"/>
        <v/>
      </c>
      <c r="G387" s="88" t="str">
        <f t="shared" si="460"/>
        <v/>
      </c>
      <c r="H387" s="88" t="str">
        <f t="shared" si="460"/>
        <v/>
      </c>
      <c r="I387" s="88" t="str">
        <f t="shared" si="460"/>
        <v/>
      </c>
      <c r="J387" s="88" t="str">
        <f t="shared" si="460"/>
        <v/>
      </c>
      <c r="K387" s="88" t="str">
        <f t="shared" si="460"/>
        <v/>
      </c>
      <c r="L387" s="88" t="str">
        <f t="shared" si="460"/>
        <v/>
      </c>
      <c r="M387" s="88" t="str">
        <f t="shared" si="460"/>
        <v/>
      </c>
      <c r="N387" s="88" t="str">
        <f t="shared" si="460"/>
        <v/>
      </c>
      <c r="O387" s="88" t="str">
        <f t="shared" si="460"/>
        <v/>
      </c>
      <c r="P387" s="88" t="str">
        <f t="shared" si="460"/>
        <v/>
      </c>
      <c r="Q387" s="88" t="str">
        <f t="shared" si="460"/>
        <v/>
      </c>
      <c r="R387" s="88" t="str">
        <f t="shared" si="460"/>
        <v/>
      </c>
      <c r="S387" s="88" t="str">
        <f t="shared" si="460"/>
        <v/>
      </c>
      <c r="T387" s="88" t="str">
        <f t="shared" si="460"/>
        <v/>
      </c>
      <c r="U387" s="88" t="str">
        <f t="shared" si="460"/>
        <v/>
      </c>
      <c r="V387" s="88" t="str">
        <f t="shared" si="460"/>
        <v/>
      </c>
      <c r="W387" s="88" t="str">
        <f t="shared" si="460"/>
        <v/>
      </c>
      <c r="X387" s="88" t="str">
        <f t="shared" si="460"/>
        <v/>
      </c>
      <c r="Y387" s="88" t="str">
        <f t="shared" si="460"/>
        <v/>
      </c>
      <c r="Z387" s="88" t="str">
        <f t="shared" si="460"/>
        <v/>
      </c>
      <c r="AA387" s="88" t="str">
        <f t="shared" si="460"/>
        <v/>
      </c>
      <c r="AB387" s="88" t="str">
        <f t="shared" si="460"/>
        <v/>
      </c>
      <c r="AC387" s="88" t="str">
        <f t="shared" si="460"/>
        <v/>
      </c>
      <c r="AD387" s="88" t="str">
        <f t="shared" si="460"/>
        <v/>
      </c>
      <c r="AE387" s="88" t="str">
        <f t="shared" si="460"/>
        <v/>
      </c>
      <c r="AF387" s="88" t="str">
        <f t="shared" si="460"/>
        <v/>
      </c>
      <c r="AG387" s="88" t="str">
        <f t="shared" si="460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 t="str">
        <f>IF(G$79="","",ROUND(D387/365*D385,2))</f>
        <v/>
      </c>
      <c r="E388" s="326" t="str">
        <f t="shared" ref="E388" si="461">IF(H$79="","",ROUND(E387/365*E385,2))</f>
        <v/>
      </c>
      <c r="F388" s="326" t="str">
        <f t="shared" ref="F388" si="462">IF(I$79="","",ROUND(F387/365*F385,2))</f>
        <v/>
      </c>
      <c r="G388" s="326" t="str">
        <f t="shared" ref="G388" si="463">IF(J$79="","",ROUND(G387/365*G385,2))</f>
        <v/>
      </c>
      <c r="H388" s="326" t="str">
        <f t="shared" ref="H388" si="464">IF(K$79="","",ROUND(H387/365*H385,2))</f>
        <v/>
      </c>
      <c r="I388" s="326" t="str">
        <f t="shared" ref="I388" si="465">IF(L$79="","",ROUND(I387/365*I385,2))</f>
        <v/>
      </c>
      <c r="J388" s="326" t="str">
        <f t="shared" ref="J388" si="466">IF(M$79="","",ROUND(J387/365*J385,2))</f>
        <v/>
      </c>
      <c r="K388" s="326" t="str">
        <f t="shared" ref="K388" si="467">IF(N$79="","",ROUND(K387/365*K385,2))</f>
        <v/>
      </c>
      <c r="L388" s="326" t="str">
        <f t="shared" ref="L388" si="468">IF(O$79="","",ROUND(L387/365*L385,2))</f>
        <v/>
      </c>
      <c r="M388" s="326" t="str">
        <f t="shared" ref="M388" si="469">IF(P$79="","",ROUND(M387/365*M385,2))</f>
        <v/>
      </c>
      <c r="N388" s="326" t="str">
        <f t="shared" ref="N388" si="470">IF(Q$79="","",ROUND(N387/365*N385,2))</f>
        <v/>
      </c>
      <c r="O388" s="326" t="str">
        <f t="shared" ref="O388" si="471">IF(R$79="","",ROUND(O387/365*O385,2))</f>
        <v/>
      </c>
      <c r="P388" s="326" t="str">
        <f t="shared" ref="P388" si="472">IF(S$79="","",ROUND(P387/365*P385,2))</f>
        <v/>
      </c>
      <c r="Q388" s="326" t="str">
        <f t="shared" ref="Q388" si="473">IF(T$79="","",ROUND(Q387/365*Q385,2))</f>
        <v/>
      </c>
      <c r="R388" s="326" t="str">
        <f t="shared" ref="R388" si="474">IF(U$79="","",ROUND(R387/365*R385,2))</f>
        <v/>
      </c>
      <c r="S388" s="326" t="str">
        <f t="shared" ref="S388" si="475">IF(V$79="","",ROUND(S387/365*S385,2))</f>
        <v/>
      </c>
      <c r="T388" s="326" t="str">
        <f t="shared" ref="T388" si="476">IF(W$79="","",ROUND(T387/365*T385,2))</f>
        <v/>
      </c>
      <c r="U388" s="326" t="str">
        <f t="shared" ref="U388" si="477">IF(X$79="","",ROUND(U387/365*U385,2))</f>
        <v/>
      </c>
      <c r="V388" s="326" t="str">
        <f t="shared" ref="V388" si="478">IF(Y$79="","",ROUND(V387/365*V385,2))</f>
        <v/>
      </c>
      <c r="W388" s="326" t="str">
        <f t="shared" ref="W388" si="479">IF(Z$79="","",ROUND(W387/365*W385,2))</f>
        <v/>
      </c>
      <c r="X388" s="326" t="str">
        <f t="shared" ref="X388" si="480">IF(AA$79="","",ROUND(X387/365*X385,2))</f>
        <v/>
      </c>
      <c r="Y388" s="326" t="str">
        <f t="shared" ref="Y388" si="481">IF(AB$79="","",ROUND(Y387/365*Y385,2))</f>
        <v/>
      </c>
      <c r="Z388" s="326" t="str">
        <f t="shared" ref="Z388" si="482">IF(AC$79="","",ROUND(Z387/365*Z385,2))</f>
        <v/>
      </c>
      <c r="AA388" s="326" t="str">
        <f t="shared" ref="AA388" si="483">IF(AD$79="","",ROUND(AA387/365*AA385,2))</f>
        <v/>
      </c>
      <c r="AB388" s="326" t="str">
        <f t="shared" ref="AB388" si="484">IF(AE$79="","",ROUND(AB387/365*AB385,2))</f>
        <v/>
      </c>
      <c r="AC388" s="326" t="str">
        <f t="shared" ref="AC388" si="485">IF(AF$79="","",ROUND(AC387/365*AC385,2))</f>
        <v/>
      </c>
      <c r="AD388" s="326" t="str">
        <f t="shared" ref="AD388" si="486">IF(AG$79="","",ROUND(AD387/365*AD385,2))</f>
        <v/>
      </c>
      <c r="AE388" s="326" t="str">
        <f t="shared" ref="AE388" si="487">IF(AH$79="","",ROUND(AE387/365*AE385,2))</f>
        <v/>
      </c>
      <c r="AF388" s="326" t="str">
        <f t="shared" ref="AF388" si="488">IF(AI$79="","",ROUND(AF387/365*AF385,2))</f>
        <v/>
      </c>
      <c r="AG388" s="326" t="str">
        <f t="shared" ref="AG388" si="489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 t="str">
        <f>IF(G$79="","",ROUND(D387/365*D386,2))</f>
        <v/>
      </c>
      <c r="E389" s="117" t="str">
        <f t="shared" ref="E389" si="490">IF(H$79="","",ROUND(E387/365*E386,2))</f>
        <v/>
      </c>
      <c r="F389" s="117" t="str">
        <f t="shared" ref="F389" si="491">IF(I$79="","",ROUND(F387/365*F386,2))</f>
        <v/>
      </c>
      <c r="G389" s="117" t="str">
        <f t="shared" ref="G389" si="492">IF(J$79="","",ROUND(G387/365*G386,2))</f>
        <v/>
      </c>
      <c r="H389" s="117" t="str">
        <f t="shared" ref="H389" si="493">IF(K$79="","",ROUND(H387/365*H386,2))</f>
        <v/>
      </c>
      <c r="I389" s="117" t="str">
        <f t="shared" ref="I389" si="494">IF(L$79="","",ROUND(I387/365*I386,2))</f>
        <v/>
      </c>
      <c r="J389" s="117" t="str">
        <f t="shared" ref="J389" si="495">IF(M$79="","",ROUND(J387/365*J386,2))</f>
        <v/>
      </c>
      <c r="K389" s="117" t="str">
        <f t="shared" ref="K389" si="496">IF(N$79="","",ROUND(K387/365*K386,2))</f>
        <v/>
      </c>
      <c r="L389" s="117" t="str">
        <f t="shared" ref="L389" si="497">IF(O$79="","",ROUND(L387/365*L386,2))</f>
        <v/>
      </c>
      <c r="M389" s="117" t="str">
        <f t="shared" ref="M389" si="498">IF(P$79="","",ROUND(M387/365*M386,2))</f>
        <v/>
      </c>
      <c r="N389" s="117" t="str">
        <f t="shared" ref="N389" si="499">IF(Q$79="","",ROUND(N387/365*N386,2))</f>
        <v/>
      </c>
      <c r="O389" s="117" t="str">
        <f t="shared" ref="O389" si="500">IF(R$79="","",ROUND(O387/365*O386,2))</f>
        <v/>
      </c>
      <c r="P389" s="117" t="str">
        <f t="shared" ref="P389" si="501">IF(S$79="","",ROUND(P387/365*P386,2))</f>
        <v/>
      </c>
      <c r="Q389" s="117" t="str">
        <f t="shared" ref="Q389" si="502">IF(T$79="","",ROUND(Q387/365*Q386,2))</f>
        <v/>
      </c>
      <c r="R389" s="117" t="str">
        <f t="shared" ref="R389" si="503">IF(U$79="","",ROUND(R387/365*R386,2))</f>
        <v/>
      </c>
      <c r="S389" s="117" t="str">
        <f t="shared" ref="S389" si="504">IF(V$79="","",ROUND(S387/365*S386,2))</f>
        <v/>
      </c>
      <c r="T389" s="117" t="str">
        <f t="shared" ref="T389" si="505">IF(W$79="","",ROUND(T387/365*T386,2))</f>
        <v/>
      </c>
      <c r="U389" s="117" t="str">
        <f t="shared" ref="U389" si="506">IF(X$79="","",ROUND(U387/365*U386,2))</f>
        <v/>
      </c>
      <c r="V389" s="117" t="str">
        <f t="shared" ref="V389" si="507">IF(Y$79="","",ROUND(V387/365*V386,2))</f>
        <v/>
      </c>
      <c r="W389" s="117" t="str">
        <f t="shared" ref="W389" si="508">IF(Z$79="","",ROUND(W387/365*W386,2))</f>
        <v/>
      </c>
      <c r="X389" s="117" t="str">
        <f t="shared" ref="X389" si="509">IF(AA$79="","",ROUND(X387/365*X386,2))</f>
        <v/>
      </c>
      <c r="Y389" s="117" t="str">
        <f t="shared" ref="Y389" si="510">IF(AB$79="","",ROUND(Y387/365*Y386,2))</f>
        <v/>
      </c>
      <c r="Z389" s="117" t="str">
        <f t="shared" ref="Z389" si="511">IF(AC$79="","",ROUND(Z387/365*Z386,2))</f>
        <v/>
      </c>
      <c r="AA389" s="117" t="str">
        <f t="shared" ref="AA389" si="512">IF(AD$79="","",ROUND(AA387/365*AA386,2))</f>
        <v/>
      </c>
      <c r="AB389" s="117" t="str">
        <f t="shared" ref="AB389" si="513">IF(AE$79="","",ROUND(AB387/365*AB386,2))</f>
        <v/>
      </c>
      <c r="AC389" s="117" t="str">
        <f t="shared" ref="AC389" si="514">IF(AF$79="","",ROUND(AC387/365*AC386,2))</f>
        <v/>
      </c>
      <c r="AD389" s="117" t="str">
        <f t="shared" ref="AD389" si="515">IF(AG$79="","",ROUND(AD387/365*AD386,2))</f>
        <v/>
      </c>
      <c r="AE389" s="117" t="str">
        <f t="shared" ref="AE389" si="516">IF(AH$79="","",ROUND(AE387/365*AE386,2))</f>
        <v/>
      </c>
      <c r="AF389" s="117" t="str">
        <f t="shared" ref="AF389" si="517">IF(AI$79="","",ROUND(AF387/365*AF386,2))</f>
        <v/>
      </c>
      <c r="AG389" s="117" t="str">
        <f t="shared" ref="AG389" si="518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 t="str">
        <f>IF(G$79="","",D$378+D$383-D$388)</f>
        <v/>
      </c>
      <c r="E390" s="268" t="str">
        <f t="shared" ref="E390:AG390" si="519">IF(H$79="","",E$378+E$383-E$388)</f>
        <v/>
      </c>
      <c r="F390" s="268" t="str">
        <f t="shared" si="519"/>
        <v/>
      </c>
      <c r="G390" s="268" t="str">
        <f t="shared" si="519"/>
        <v/>
      </c>
      <c r="H390" s="268" t="str">
        <f t="shared" si="519"/>
        <v/>
      </c>
      <c r="I390" s="268" t="str">
        <f t="shared" si="519"/>
        <v/>
      </c>
      <c r="J390" s="268" t="str">
        <f t="shared" si="519"/>
        <v/>
      </c>
      <c r="K390" s="268" t="str">
        <f t="shared" si="519"/>
        <v/>
      </c>
      <c r="L390" s="268" t="str">
        <f t="shared" si="519"/>
        <v/>
      </c>
      <c r="M390" s="268" t="str">
        <f t="shared" si="519"/>
        <v/>
      </c>
      <c r="N390" s="268" t="str">
        <f t="shared" si="519"/>
        <v/>
      </c>
      <c r="O390" s="268" t="str">
        <f t="shared" si="519"/>
        <v/>
      </c>
      <c r="P390" s="268" t="str">
        <f t="shared" si="519"/>
        <v/>
      </c>
      <c r="Q390" s="268" t="str">
        <f t="shared" si="519"/>
        <v/>
      </c>
      <c r="R390" s="268" t="str">
        <f t="shared" si="519"/>
        <v/>
      </c>
      <c r="S390" s="268" t="str">
        <f t="shared" si="519"/>
        <v/>
      </c>
      <c r="T390" s="268" t="str">
        <f t="shared" si="519"/>
        <v/>
      </c>
      <c r="U390" s="268" t="str">
        <f t="shared" si="519"/>
        <v/>
      </c>
      <c r="V390" s="268" t="str">
        <f t="shared" si="519"/>
        <v/>
      </c>
      <c r="W390" s="268" t="str">
        <f t="shared" si="519"/>
        <v/>
      </c>
      <c r="X390" s="268" t="str">
        <f t="shared" si="519"/>
        <v/>
      </c>
      <c r="Y390" s="268" t="str">
        <f t="shared" si="519"/>
        <v/>
      </c>
      <c r="Z390" s="268" t="str">
        <f t="shared" si="519"/>
        <v/>
      </c>
      <c r="AA390" s="268" t="str">
        <f t="shared" si="519"/>
        <v/>
      </c>
      <c r="AB390" s="268" t="str">
        <f t="shared" si="519"/>
        <v/>
      </c>
      <c r="AC390" s="268" t="str">
        <f t="shared" si="519"/>
        <v/>
      </c>
      <c r="AD390" s="268" t="str">
        <f t="shared" si="519"/>
        <v/>
      </c>
      <c r="AE390" s="268" t="str">
        <f t="shared" si="519"/>
        <v/>
      </c>
      <c r="AF390" s="268" t="str">
        <f t="shared" si="519"/>
        <v/>
      </c>
      <c r="AG390" s="268" t="str">
        <f t="shared" si="519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 t="str">
        <f>IF(G$79="","",D$379+D$384-D$389)</f>
        <v/>
      </c>
      <c r="E391" s="268" t="str">
        <f t="shared" ref="E391:AG391" si="520">IF(H$79="","",E$379+E$384-E$389)</f>
        <v/>
      </c>
      <c r="F391" s="268" t="str">
        <f t="shared" si="520"/>
        <v/>
      </c>
      <c r="G391" s="268" t="str">
        <f t="shared" si="520"/>
        <v/>
      </c>
      <c r="H391" s="268" t="str">
        <f t="shared" si="520"/>
        <v/>
      </c>
      <c r="I391" s="268" t="str">
        <f t="shared" si="520"/>
        <v/>
      </c>
      <c r="J391" s="268" t="str">
        <f t="shared" si="520"/>
        <v/>
      </c>
      <c r="K391" s="268" t="str">
        <f t="shared" si="520"/>
        <v/>
      </c>
      <c r="L391" s="268" t="str">
        <f t="shared" si="520"/>
        <v/>
      </c>
      <c r="M391" s="268" t="str">
        <f t="shared" si="520"/>
        <v/>
      </c>
      <c r="N391" s="268" t="str">
        <f t="shared" si="520"/>
        <v/>
      </c>
      <c r="O391" s="268" t="str">
        <f t="shared" si="520"/>
        <v/>
      </c>
      <c r="P391" s="268" t="str">
        <f t="shared" si="520"/>
        <v/>
      </c>
      <c r="Q391" s="268" t="str">
        <f t="shared" si="520"/>
        <v/>
      </c>
      <c r="R391" s="268" t="str">
        <f t="shared" si="520"/>
        <v/>
      </c>
      <c r="S391" s="268" t="str">
        <f t="shared" si="520"/>
        <v/>
      </c>
      <c r="T391" s="268" t="str">
        <f t="shared" si="520"/>
        <v/>
      </c>
      <c r="U391" s="268" t="str">
        <f t="shared" si="520"/>
        <v/>
      </c>
      <c r="V391" s="268" t="str">
        <f t="shared" si="520"/>
        <v/>
      </c>
      <c r="W391" s="268" t="str">
        <f t="shared" si="520"/>
        <v/>
      </c>
      <c r="X391" s="268" t="str">
        <f t="shared" si="520"/>
        <v/>
      </c>
      <c r="Y391" s="268" t="str">
        <f t="shared" si="520"/>
        <v/>
      </c>
      <c r="Z391" s="268" t="str">
        <f t="shared" si="520"/>
        <v/>
      </c>
      <c r="AA391" s="268" t="str">
        <f t="shared" si="520"/>
        <v/>
      </c>
      <c r="AB391" s="268" t="str">
        <f t="shared" si="520"/>
        <v/>
      </c>
      <c r="AC391" s="268" t="str">
        <f t="shared" si="520"/>
        <v/>
      </c>
      <c r="AD391" s="268" t="str">
        <f t="shared" si="520"/>
        <v/>
      </c>
      <c r="AE391" s="268" t="str">
        <f t="shared" si="520"/>
        <v/>
      </c>
      <c r="AF391" s="268" t="str">
        <f t="shared" si="520"/>
        <v/>
      </c>
      <c r="AG391" s="268" t="str">
        <f t="shared" si="520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401" t="s">
        <v>365</v>
      </c>
      <c r="C392" s="168" t="s">
        <v>1</v>
      </c>
      <c r="D392" s="272" t="str">
        <f>IF(G$79="","",D390-D391)</f>
        <v/>
      </c>
      <c r="E392" s="272" t="str">
        <f t="shared" ref="E392:AG392" si="521">IF(H$79="","",E390-E391)</f>
        <v/>
      </c>
      <c r="F392" s="272" t="str">
        <f t="shared" si="521"/>
        <v/>
      </c>
      <c r="G392" s="272" t="str">
        <f t="shared" si="521"/>
        <v/>
      </c>
      <c r="H392" s="272" t="str">
        <f t="shared" si="521"/>
        <v/>
      </c>
      <c r="I392" s="272" t="str">
        <f t="shared" si="521"/>
        <v/>
      </c>
      <c r="J392" s="272" t="str">
        <f t="shared" si="521"/>
        <v/>
      </c>
      <c r="K392" s="272" t="str">
        <f t="shared" si="521"/>
        <v/>
      </c>
      <c r="L392" s="272" t="str">
        <f t="shared" si="521"/>
        <v/>
      </c>
      <c r="M392" s="272" t="str">
        <f t="shared" si="521"/>
        <v/>
      </c>
      <c r="N392" s="272" t="str">
        <f t="shared" si="521"/>
        <v/>
      </c>
      <c r="O392" s="272" t="str">
        <f t="shared" si="521"/>
        <v/>
      </c>
      <c r="P392" s="272" t="str">
        <f t="shared" si="521"/>
        <v/>
      </c>
      <c r="Q392" s="272" t="str">
        <f t="shared" si="521"/>
        <v/>
      </c>
      <c r="R392" s="272" t="str">
        <f t="shared" si="521"/>
        <v/>
      </c>
      <c r="S392" s="272" t="str">
        <f t="shared" si="521"/>
        <v/>
      </c>
      <c r="T392" s="272" t="str">
        <f t="shared" si="521"/>
        <v/>
      </c>
      <c r="U392" s="272" t="str">
        <f t="shared" si="521"/>
        <v/>
      </c>
      <c r="V392" s="272" t="str">
        <f t="shared" si="521"/>
        <v/>
      </c>
      <c r="W392" s="272" t="str">
        <f t="shared" si="521"/>
        <v/>
      </c>
      <c r="X392" s="272" t="str">
        <f t="shared" si="521"/>
        <v/>
      </c>
      <c r="Y392" s="272" t="str">
        <f t="shared" si="521"/>
        <v/>
      </c>
      <c r="Z392" s="272" t="str">
        <f t="shared" si="521"/>
        <v/>
      </c>
      <c r="AA392" s="272" t="str">
        <f t="shared" si="521"/>
        <v/>
      </c>
      <c r="AB392" s="272" t="str">
        <f t="shared" si="521"/>
        <v/>
      </c>
      <c r="AC392" s="272" t="str">
        <f t="shared" si="521"/>
        <v/>
      </c>
      <c r="AD392" s="272" t="str">
        <f t="shared" si="521"/>
        <v/>
      </c>
      <c r="AE392" s="272" t="str">
        <f t="shared" si="521"/>
        <v/>
      </c>
      <c r="AF392" s="272" t="str">
        <f t="shared" si="521"/>
        <v/>
      </c>
      <c r="AG392" s="272" t="str">
        <f t="shared" si="521"/>
        <v/>
      </c>
    </row>
    <row r="393" spans="1:66" s="374" customFormat="1" ht="24" customHeight="1">
      <c r="A393" s="373" t="s">
        <v>259</v>
      </c>
      <c r="B393" s="374" t="s">
        <v>312</v>
      </c>
      <c r="H393" s="402"/>
    </row>
    <row r="394" spans="1:66" s="398" customFormat="1" ht="19.5" customHeight="1">
      <c r="A394" s="397"/>
      <c r="B394" s="398" t="s">
        <v>288</v>
      </c>
    </row>
    <row r="395" spans="1:66" s="8" customFormat="1">
      <c r="A395" s="652" t="s">
        <v>10</v>
      </c>
      <c r="B395" s="654" t="s">
        <v>2</v>
      </c>
      <c r="C395" s="656" t="s">
        <v>0</v>
      </c>
      <c r="D395" s="387" t="str">
        <f t="shared" ref="D395" si="522">IF(G$79="","",G$79)</f>
        <v/>
      </c>
      <c r="E395" s="387" t="str">
        <f t="shared" ref="E395" si="523">IF(H$79="","",H$79)</f>
        <v/>
      </c>
      <c r="F395" s="387" t="str">
        <f t="shared" ref="F395" si="524">IF(I$79="","",I$79)</f>
        <v/>
      </c>
      <c r="G395" s="387" t="str">
        <f t="shared" ref="G395" si="525">IF(J$79="","",J$79)</f>
        <v/>
      </c>
      <c r="H395" s="387" t="str">
        <f t="shared" ref="H395" si="526">IF(K$79="","",K$79)</f>
        <v/>
      </c>
      <c r="I395" s="387" t="str">
        <f t="shared" ref="I395" si="527">IF(L$79="","",L$79)</f>
        <v/>
      </c>
      <c r="J395" s="387" t="str">
        <f t="shared" ref="J395" si="528">IF(M$79="","",M$79)</f>
        <v/>
      </c>
      <c r="K395" s="387" t="str">
        <f t="shared" ref="K395" si="529">IF(N$79="","",N$79)</f>
        <v/>
      </c>
      <c r="L395" s="387" t="str">
        <f t="shared" ref="L395" si="530">IF(O$79="","",O$79)</f>
        <v/>
      </c>
      <c r="M395" s="387" t="str">
        <f t="shared" ref="M395" si="531">IF(P$79="","",P$79)</f>
        <v/>
      </c>
      <c r="N395" s="387" t="str">
        <f t="shared" ref="N395" si="532">IF(Q$79="","",Q$79)</f>
        <v/>
      </c>
      <c r="O395" s="387" t="str">
        <f t="shared" ref="O395" si="533">IF(R$79="","",R$79)</f>
        <v/>
      </c>
      <c r="P395" s="387" t="str">
        <f t="shared" ref="P395" si="534">IF(S$79="","",S$79)</f>
        <v/>
      </c>
      <c r="Q395" s="387" t="str">
        <f t="shared" ref="Q395" si="535">IF(T$79="","",T$79)</f>
        <v/>
      </c>
      <c r="R395" s="387" t="str">
        <f t="shared" ref="R395" si="536">IF(U$79="","",U$79)</f>
        <v/>
      </c>
      <c r="S395" s="387" t="str">
        <f t="shared" ref="S395" si="537">IF(V$79="","",V$79)</f>
        <v/>
      </c>
      <c r="T395" s="387" t="str">
        <f t="shared" ref="T395" si="538">IF(W$79="","",W$79)</f>
        <v/>
      </c>
      <c r="U395" s="387" t="str">
        <f t="shared" ref="U395" si="539">IF(X$79="","",X$79)</f>
        <v/>
      </c>
      <c r="V395" s="387" t="str">
        <f t="shared" ref="V395" si="540">IF(Y$79="","",Y$79)</f>
        <v/>
      </c>
      <c r="W395" s="387" t="str">
        <f t="shared" ref="W395" si="541">IF(Z$79="","",Z$79)</f>
        <v/>
      </c>
      <c r="X395" s="387" t="str">
        <f t="shared" ref="X395" si="542">IF(AA$79="","",AA$79)</f>
        <v/>
      </c>
      <c r="Y395" s="387" t="str">
        <f t="shared" ref="Y395" si="543">IF(AB$79="","",AB$79)</f>
        <v/>
      </c>
      <c r="Z395" s="387" t="str">
        <f t="shared" ref="Z395" si="544">IF(AC$79="","",AC$79)</f>
        <v/>
      </c>
      <c r="AA395" s="387" t="str">
        <f t="shared" ref="AA395" si="545">IF(AD$79="","",AD$79)</f>
        <v/>
      </c>
      <c r="AB395" s="387" t="str">
        <f t="shared" ref="AB395" si="546">IF(AE$79="","",AE$79)</f>
        <v/>
      </c>
      <c r="AC395" s="387" t="str">
        <f t="shared" ref="AC395" si="547">IF(AF$79="","",AF$79)</f>
        <v/>
      </c>
      <c r="AD395" s="387" t="str">
        <f t="shared" ref="AD395" si="548">IF(AG$79="","",AG$79)</f>
        <v/>
      </c>
      <c r="AE395" s="387" t="str">
        <f t="shared" ref="AE395" si="549">IF(AH$79="","",AH$79)</f>
        <v/>
      </c>
      <c r="AF395" s="387" t="str">
        <f t="shared" ref="AF395" si="550">IF(AI$79="","",AI$79)</f>
        <v/>
      </c>
      <c r="AG395" s="387" t="str">
        <f t="shared" ref="AG395" si="551">IF(AJ$79="","",AJ$79)</f>
        <v/>
      </c>
    </row>
    <row r="396" spans="1:66" s="8" customFormat="1">
      <c r="A396" s="653"/>
      <c r="B396" s="655"/>
      <c r="C396" s="657"/>
      <c r="D396" s="33" t="str">
        <f t="shared" ref="D396" si="552">IF(G$80="","",G$80)</f>
        <v/>
      </c>
      <c r="E396" s="33" t="str">
        <f t="shared" ref="E396" si="553">IF(H$80="","",H$80)</f>
        <v/>
      </c>
      <c r="F396" s="33" t="str">
        <f t="shared" ref="F396" si="554">IF(I$80="","",I$80)</f>
        <v/>
      </c>
      <c r="G396" s="33" t="str">
        <f t="shared" ref="G396" si="555">IF(J$80="","",J$80)</f>
        <v/>
      </c>
      <c r="H396" s="33" t="str">
        <f t="shared" ref="H396" si="556">IF(K$80="","",K$80)</f>
        <v/>
      </c>
      <c r="I396" s="33" t="str">
        <f t="shared" ref="I396" si="557">IF(L$80="","",L$80)</f>
        <v/>
      </c>
      <c r="J396" s="33" t="str">
        <f t="shared" ref="J396" si="558">IF(M$80="","",M$80)</f>
        <v/>
      </c>
      <c r="K396" s="33" t="str">
        <f t="shared" ref="K396" si="559">IF(N$80="","",N$80)</f>
        <v/>
      </c>
      <c r="L396" s="33" t="str">
        <f t="shared" ref="L396" si="560">IF(O$80="","",O$80)</f>
        <v/>
      </c>
      <c r="M396" s="33" t="str">
        <f t="shared" ref="M396" si="561">IF(P$80="","",P$80)</f>
        <v/>
      </c>
      <c r="N396" s="33" t="str">
        <f t="shared" ref="N396" si="562">IF(Q$80="","",Q$80)</f>
        <v/>
      </c>
      <c r="O396" s="33" t="str">
        <f t="shared" ref="O396" si="563">IF(R$80="","",R$80)</f>
        <v/>
      </c>
      <c r="P396" s="33" t="str">
        <f t="shared" ref="P396" si="564">IF(S$80="","",S$80)</f>
        <v/>
      </c>
      <c r="Q396" s="33" t="str">
        <f t="shared" ref="Q396" si="565">IF(T$80="","",T$80)</f>
        <v/>
      </c>
      <c r="R396" s="33" t="str">
        <f t="shared" ref="R396" si="566">IF(U$80="","",U$80)</f>
        <v/>
      </c>
      <c r="S396" s="33" t="str">
        <f t="shared" ref="S396" si="567">IF(V$80="","",V$80)</f>
        <v/>
      </c>
      <c r="T396" s="33" t="str">
        <f t="shared" ref="T396" si="568">IF(W$80="","",W$80)</f>
        <v/>
      </c>
      <c r="U396" s="33" t="str">
        <f t="shared" ref="U396" si="569">IF(X$80="","",X$80)</f>
        <v/>
      </c>
      <c r="V396" s="33" t="str">
        <f t="shared" ref="V396" si="570">IF(Y$80="","",Y$80)</f>
        <v/>
      </c>
      <c r="W396" s="33" t="str">
        <f t="shared" ref="W396" si="571">IF(Z$80="","",Z$80)</f>
        <v/>
      </c>
      <c r="X396" s="33" t="str">
        <f t="shared" ref="X396" si="572">IF(AA$80="","",AA$80)</f>
        <v/>
      </c>
      <c r="Y396" s="33" t="str">
        <f t="shared" ref="Y396" si="573">IF(AB$80="","",AB$80)</f>
        <v/>
      </c>
      <c r="Z396" s="33" t="str">
        <f t="shared" ref="Z396" si="574">IF(AC$80="","",AC$80)</f>
        <v/>
      </c>
      <c r="AA396" s="33" t="str">
        <f t="shared" ref="AA396" si="575">IF(AD$80="","",AD$80)</f>
        <v/>
      </c>
      <c r="AB396" s="33" t="str">
        <f t="shared" ref="AB396" si="576">IF(AE$80="","",AE$80)</f>
        <v/>
      </c>
      <c r="AC396" s="33" t="str">
        <f t="shared" ref="AC396" si="577">IF(AF$80="","",AF$80)</f>
        <v/>
      </c>
      <c r="AD396" s="33" t="str">
        <f t="shared" ref="AD396" si="578">IF(AG$80="","",AG$80)</f>
        <v/>
      </c>
      <c r="AE396" s="33" t="str">
        <f t="shared" ref="AE396" si="579">IF(AH$80="","",AH$80)</f>
        <v/>
      </c>
      <c r="AF396" s="33" t="str">
        <f t="shared" ref="AF396" si="580">IF(AI$80="","",AI$80)</f>
        <v/>
      </c>
      <c r="AG396" s="33" t="str">
        <f t="shared" ref="AG396" si="581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 t="str">
        <f t="shared" ref="D397:AG397" si="582">IF(G$79="","",IF(D$181="",0,D$181*D$72))</f>
        <v/>
      </c>
      <c r="E397" s="287" t="str">
        <f t="shared" si="582"/>
        <v/>
      </c>
      <c r="F397" s="287" t="str">
        <f t="shared" si="582"/>
        <v/>
      </c>
      <c r="G397" s="287" t="str">
        <f t="shared" si="582"/>
        <v/>
      </c>
      <c r="H397" s="287" t="str">
        <f t="shared" si="582"/>
        <v/>
      </c>
      <c r="I397" s="287" t="str">
        <f t="shared" si="582"/>
        <v/>
      </c>
      <c r="J397" s="287" t="str">
        <f t="shared" si="582"/>
        <v/>
      </c>
      <c r="K397" s="287" t="str">
        <f t="shared" si="582"/>
        <v/>
      </c>
      <c r="L397" s="287" t="str">
        <f t="shared" si="582"/>
        <v/>
      </c>
      <c r="M397" s="287" t="str">
        <f t="shared" si="582"/>
        <v/>
      </c>
      <c r="N397" s="287" t="str">
        <f t="shared" si="582"/>
        <v/>
      </c>
      <c r="O397" s="287" t="str">
        <f t="shared" si="582"/>
        <v/>
      </c>
      <c r="P397" s="287" t="str">
        <f t="shared" si="582"/>
        <v/>
      </c>
      <c r="Q397" s="287" t="str">
        <f t="shared" si="582"/>
        <v/>
      </c>
      <c r="R397" s="287" t="str">
        <f t="shared" si="582"/>
        <v/>
      </c>
      <c r="S397" s="287" t="str">
        <f t="shared" si="582"/>
        <v/>
      </c>
      <c r="T397" s="287" t="str">
        <f t="shared" si="582"/>
        <v/>
      </c>
      <c r="U397" s="287" t="str">
        <f t="shared" si="582"/>
        <v/>
      </c>
      <c r="V397" s="287" t="str">
        <f t="shared" si="582"/>
        <v/>
      </c>
      <c r="W397" s="287" t="str">
        <f t="shared" si="582"/>
        <v/>
      </c>
      <c r="X397" s="287" t="str">
        <f t="shared" si="582"/>
        <v/>
      </c>
      <c r="Y397" s="287" t="str">
        <f t="shared" si="582"/>
        <v/>
      </c>
      <c r="Z397" s="287" t="str">
        <f t="shared" si="582"/>
        <v/>
      </c>
      <c r="AA397" s="287" t="str">
        <f t="shared" si="582"/>
        <v/>
      </c>
      <c r="AB397" s="287" t="str">
        <f t="shared" si="582"/>
        <v/>
      </c>
      <c r="AC397" s="287" t="str">
        <f t="shared" si="582"/>
        <v/>
      </c>
      <c r="AD397" s="287" t="str">
        <f t="shared" si="582"/>
        <v/>
      </c>
      <c r="AE397" s="287" t="str">
        <f t="shared" si="582"/>
        <v/>
      </c>
      <c r="AF397" s="287" t="str">
        <f t="shared" si="582"/>
        <v/>
      </c>
      <c r="AG397" s="287" t="str">
        <f t="shared" si="582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 t="str">
        <f>IF(G$79="","",IF(D$395="Faza inwest.",D$390*D$72,0))</f>
        <v/>
      </c>
      <c r="E398" s="288" t="str">
        <f t="shared" ref="E398:AG398" si="583">IF(H$79="","",IF(E$395="Faza inwest.",E$390*E$72-D$390*D$72,0))</f>
        <v/>
      </c>
      <c r="F398" s="288" t="str">
        <f t="shared" si="583"/>
        <v/>
      </c>
      <c r="G398" s="288" t="str">
        <f t="shared" si="583"/>
        <v/>
      </c>
      <c r="H398" s="288" t="str">
        <f t="shared" si="583"/>
        <v/>
      </c>
      <c r="I398" s="288" t="str">
        <f t="shared" si="583"/>
        <v/>
      </c>
      <c r="J398" s="288" t="str">
        <f t="shared" si="583"/>
        <v/>
      </c>
      <c r="K398" s="288" t="str">
        <f t="shared" si="583"/>
        <v/>
      </c>
      <c r="L398" s="288" t="str">
        <f t="shared" si="583"/>
        <v/>
      </c>
      <c r="M398" s="288" t="str">
        <f t="shared" si="583"/>
        <v/>
      </c>
      <c r="N398" s="288" t="str">
        <f t="shared" si="583"/>
        <v/>
      </c>
      <c r="O398" s="288" t="str">
        <f t="shared" si="583"/>
        <v/>
      </c>
      <c r="P398" s="288" t="str">
        <f t="shared" si="583"/>
        <v/>
      </c>
      <c r="Q398" s="288" t="str">
        <f t="shared" si="583"/>
        <v/>
      </c>
      <c r="R398" s="288" t="str">
        <f t="shared" si="583"/>
        <v/>
      </c>
      <c r="S398" s="288" t="str">
        <f t="shared" si="583"/>
        <v/>
      </c>
      <c r="T398" s="288" t="str">
        <f t="shared" si="583"/>
        <v/>
      </c>
      <c r="U398" s="288" t="str">
        <f t="shared" si="583"/>
        <v/>
      </c>
      <c r="V398" s="288" t="str">
        <f t="shared" si="583"/>
        <v/>
      </c>
      <c r="W398" s="288" t="str">
        <f t="shared" si="583"/>
        <v/>
      </c>
      <c r="X398" s="288" t="str">
        <f t="shared" si="583"/>
        <v/>
      </c>
      <c r="Y398" s="288" t="str">
        <f t="shared" si="583"/>
        <v/>
      </c>
      <c r="Z398" s="288" t="str">
        <f t="shared" si="583"/>
        <v/>
      </c>
      <c r="AA398" s="288" t="str">
        <f t="shared" si="583"/>
        <v/>
      </c>
      <c r="AB398" s="288" t="str">
        <f t="shared" si="583"/>
        <v/>
      </c>
      <c r="AC398" s="288" t="str">
        <f t="shared" si="583"/>
        <v/>
      </c>
      <c r="AD398" s="288" t="str">
        <f t="shared" si="583"/>
        <v/>
      </c>
      <c r="AE398" s="288" t="str">
        <f t="shared" si="583"/>
        <v/>
      </c>
      <c r="AF398" s="288" t="str">
        <f t="shared" si="583"/>
        <v/>
      </c>
      <c r="AG398" s="288" t="str">
        <f t="shared" si="583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 t="str">
        <f t="shared" ref="D399:AG399" si="584">IF(G$79="","",IF(D$395="Faza oper.",D$367*D$72,0))</f>
        <v/>
      </c>
      <c r="E399" s="290" t="str">
        <f t="shared" si="584"/>
        <v/>
      </c>
      <c r="F399" s="290" t="str">
        <f t="shared" si="584"/>
        <v/>
      </c>
      <c r="G399" s="290" t="str">
        <f t="shared" si="584"/>
        <v/>
      </c>
      <c r="H399" s="290" t="str">
        <f t="shared" si="584"/>
        <v/>
      </c>
      <c r="I399" s="290" t="str">
        <f t="shared" si="584"/>
        <v/>
      </c>
      <c r="J399" s="290" t="str">
        <f t="shared" si="584"/>
        <v/>
      </c>
      <c r="K399" s="290" t="str">
        <f t="shared" si="584"/>
        <v/>
      </c>
      <c r="L399" s="290" t="str">
        <f t="shared" si="584"/>
        <v/>
      </c>
      <c r="M399" s="290" t="str">
        <f t="shared" si="584"/>
        <v/>
      </c>
      <c r="N399" s="290" t="str">
        <f t="shared" si="584"/>
        <v/>
      </c>
      <c r="O399" s="290" t="str">
        <f t="shared" si="584"/>
        <v/>
      </c>
      <c r="P399" s="290" t="str">
        <f t="shared" si="584"/>
        <v/>
      </c>
      <c r="Q399" s="290" t="str">
        <f t="shared" si="584"/>
        <v/>
      </c>
      <c r="R399" s="290" t="str">
        <f t="shared" si="584"/>
        <v/>
      </c>
      <c r="S399" s="290" t="str">
        <f t="shared" si="584"/>
        <v/>
      </c>
      <c r="T399" s="290" t="str">
        <f t="shared" si="584"/>
        <v/>
      </c>
      <c r="U399" s="290" t="str">
        <f t="shared" si="584"/>
        <v/>
      </c>
      <c r="V399" s="290" t="str">
        <f t="shared" si="584"/>
        <v/>
      </c>
      <c r="W399" s="290" t="str">
        <f t="shared" si="584"/>
        <v/>
      </c>
      <c r="X399" s="290" t="str">
        <f t="shared" si="584"/>
        <v/>
      </c>
      <c r="Y399" s="290" t="str">
        <f t="shared" si="584"/>
        <v/>
      </c>
      <c r="Z399" s="290" t="str">
        <f t="shared" si="584"/>
        <v/>
      </c>
      <c r="AA399" s="290" t="str">
        <f t="shared" si="584"/>
        <v/>
      </c>
      <c r="AB399" s="290" t="str">
        <f t="shared" si="584"/>
        <v/>
      </c>
      <c r="AC399" s="290" t="str">
        <f t="shared" si="584"/>
        <v/>
      </c>
      <c r="AD399" s="290" t="str">
        <f t="shared" si="584"/>
        <v/>
      </c>
      <c r="AE399" s="290" t="str">
        <f t="shared" si="584"/>
        <v/>
      </c>
      <c r="AF399" s="290" t="str">
        <f t="shared" si="584"/>
        <v/>
      </c>
      <c r="AG399" s="290" t="str">
        <f t="shared" si="584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 t="str">
        <f t="shared" ref="D400:AG400" si="585">IF(G$79="","",IF(D$395="Faza oper.",SUM(D$240)*D$72,0))</f>
        <v/>
      </c>
      <c r="E400" s="291" t="str">
        <f>IF(H$79="","",IF(E$395="Faza oper.",SUM(E$240)*E$72,0))</f>
        <v/>
      </c>
      <c r="F400" s="291" t="str">
        <f t="shared" si="585"/>
        <v/>
      </c>
      <c r="G400" s="291" t="str">
        <f t="shared" si="585"/>
        <v/>
      </c>
      <c r="H400" s="291" t="str">
        <f t="shared" si="585"/>
        <v/>
      </c>
      <c r="I400" s="291" t="str">
        <f t="shared" si="585"/>
        <v/>
      </c>
      <c r="J400" s="291" t="str">
        <f t="shared" si="585"/>
        <v/>
      </c>
      <c r="K400" s="291" t="str">
        <f t="shared" si="585"/>
        <v/>
      </c>
      <c r="L400" s="291" t="str">
        <f t="shared" si="585"/>
        <v/>
      </c>
      <c r="M400" s="291" t="str">
        <f t="shared" si="585"/>
        <v/>
      </c>
      <c r="N400" s="291" t="str">
        <f t="shared" si="585"/>
        <v/>
      </c>
      <c r="O400" s="291" t="str">
        <f t="shared" si="585"/>
        <v/>
      </c>
      <c r="P400" s="291" t="str">
        <f t="shared" si="585"/>
        <v/>
      </c>
      <c r="Q400" s="291" t="str">
        <f t="shared" si="585"/>
        <v/>
      </c>
      <c r="R400" s="291" t="str">
        <f t="shared" si="585"/>
        <v/>
      </c>
      <c r="S400" s="291" t="str">
        <f t="shared" si="585"/>
        <v/>
      </c>
      <c r="T400" s="291" t="str">
        <f t="shared" si="585"/>
        <v/>
      </c>
      <c r="U400" s="291" t="str">
        <f t="shared" si="585"/>
        <v/>
      </c>
      <c r="V400" s="291" t="str">
        <f t="shared" si="585"/>
        <v/>
      </c>
      <c r="W400" s="291" t="str">
        <f t="shared" si="585"/>
        <v/>
      </c>
      <c r="X400" s="291" t="str">
        <f t="shared" si="585"/>
        <v/>
      </c>
      <c r="Y400" s="291" t="str">
        <f t="shared" si="585"/>
        <v/>
      </c>
      <c r="Z400" s="291" t="str">
        <f t="shared" si="585"/>
        <v/>
      </c>
      <c r="AA400" s="291" t="str">
        <f t="shared" si="585"/>
        <v/>
      </c>
      <c r="AB400" s="291" t="str">
        <f t="shared" si="585"/>
        <v/>
      </c>
      <c r="AC400" s="291" t="str">
        <f t="shared" si="585"/>
        <v/>
      </c>
      <c r="AD400" s="291" t="str">
        <f t="shared" si="585"/>
        <v/>
      </c>
      <c r="AE400" s="291" t="str">
        <f t="shared" si="585"/>
        <v/>
      </c>
      <c r="AF400" s="291" t="str">
        <f t="shared" si="585"/>
        <v/>
      </c>
      <c r="AG400" s="291" t="str">
        <f t="shared" si="585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 t="str">
        <f t="shared" ref="D401:AG401" si="586">IF(G$79="","",IF(D$395="Faza oper.",D$185*D$72,0))</f>
        <v/>
      </c>
      <c r="E401" s="291" t="str">
        <f t="shared" si="586"/>
        <v/>
      </c>
      <c r="F401" s="291" t="str">
        <f t="shared" si="586"/>
        <v/>
      </c>
      <c r="G401" s="291" t="str">
        <f t="shared" si="586"/>
        <v/>
      </c>
      <c r="H401" s="291" t="str">
        <f t="shared" si="586"/>
        <v/>
      </c>
      <c r="I401" s="291" t="str">
        <f t="shared" si="586"/>
        <v/>
      </c>
      <c r="J401" s="291" t="str">
        <f t="shared" si="586"/>
        <v/>
      </c>
      <c r="K401" s="291" t="str">
        <f t="shared" si="586"/>
        <v/>
      </c>
      <c r="L401" s="291" t="str">
        <f t="shared" si="586"/>
        <v/>
      </c>
      <c r="M401" s="291" t="str">
        <f t="shared" si="586"/>
        <v/>
      </c>
      <c r="N401" s="291" t="str">
        <f t="shared" si="586"/>
        <v/>
      </c>
      <c r="O401" s="291" t="str">
        <f t="shared" si="586"/>
        <v/>
      </c>
      <c r="P401" s="291" t="str">
        <f t="shared" si="586"/>
        <v/>
      </c>
      <c r="Q401" s="291" t="str">
        <f t="shared" si="586"/>
        <v/>
      </c>
      <c r="R401" s="291" t="str">
        <f t="shared" si="586"/>
        <v/>
      </c>
      <c r="S401" s="291" t="str">
        <f t="shared" si="586"/>
        <v/>
      </c>
      <c r="T401" s="291" t="str">
        <f t="shared" si="586"/>
        <v/>
      </c>
      <c r="U401" s="291" t="str">
        <f t="shared" si="586"/>
        <v/>
      </c>
      <c r="V401" s="291" t="str">
        <f t="shared" si="586"/>
        <v/>
      </c>
      <c r="W401" s="291" t="str">
        <f t="shared" si="586"/>
        <v/>
      </c>
      <c r="X401" s="291" t="str">
        <f t="shared" si="586"/>
        <v/>
      </c>
      <c r="Y401" s="291" t="str">
        <f t="shared" si="586"/>
        <v/>
      </c>
      <c r="Z401" s="291" t="str">
        <f t="shared" si="586"/>
        <v/>
      </c>
      <c r="AA401" s="291" t="str">
        <f t="shared" si="586"/>
        <v/>
      </c>
      <c r="AB401" s="291" t="str">
        <f t="shared" si="586"/>
        <v/>
      </c>
      <c r="AC401" s="291" t="str">
        <f t="shared" si="586"/>
        <v/>
      </c>
      <c r="AD401" s="291" t="str">
        <f t="shared" si="586"/>
        <v/>
      </c>
      <c r="AE401" s="291" t="str">
        <f t="shared" si="586"/>
        <v/>
      </c>
      <c r="AF401" s="291" t="str">
        <f t="shared" si="586"/>
        <v/>
      </c>
      <c r="AG401" s="291" t="str">
        <f t="shared" si="586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 t="str">
        <f t="shared" ref="D402:AG402" si="587">IF(G$79="","",IF(AND(D396&lt;&gt;"",E396="")=TRUE,IF(D399-D400-D401&gt;0,(D399-D400-D401)/$D$37,0),0))</f>
        <v/>
      </c>
      <c r="E402" s="287" t="str">
        <f t="shared" si="587"/>
        <v/>
      </c>
      <c r="F402" s="287" t="str">
        <f t="shared" si="587"/>
        <v/>
      </c>
      <c r="G402" s="287" t="str">
        <f t="shared" si="587"/>
        <v/>
      </c>
      <c r="H402" s="287" t="str">
        <f t="shared" si="587"/>
        <v/>
      </c>
      <c r="I402" s="287" t="str">
        <f t="shared" si="587"/>
        <v/>
      </c>
      <c r="J402" s="287" t="str">
        <f t="shared" si="587"/>
        <v/>
      </c>
      <c r="K402" s="287" t="str">
        <f t="shared" si="587"/>
        <v/>
      </c>
      <c r="L402" s="287" t="str">
        <f t="shared" si="587"/>
        <v/>
      </c>
      <c r="M402" s="287" t="str">
        <f t="shared" si="587"/>
        <v/>
      </c>
      <c r="N402" s="287" t="str">
        <f t="shared" si="587"/>
        <v/>
      </c>
      <c r="O402" s="287" t="str">
        <f t="shared" si="587"/>
        <v/>
      </c>
      <c r="P402" s="287" t="str">
        <f t="shared" si="587"/>
        <v/>
      </c>
      <c r="Q402" s="287" t="str">
        <f t="shared" si="587"/>
        <v/>
      </c>
      <c r="R402" s="287" t="str">
        <f t="shared" si="587"/>
        <v/>
      </c>
      <c r="S402" s="287" t="str">
        <f t="shared" si="587"/>
        <v/>
      </c>
      <c r="T402" s="287" t="str">
        <f t="shared" si="587"/>
        <v/>
      </c>
      <c r="U402" s="287" t="str">
        <f t="shared" si="587"/>
        <v/>
      </c>
      <c r="V402" s="287" t="str">
        <f t="shared" si="587"/>
        <v/>
      </c>
      <c r="W402" s="287" t="str">
        <f t="shared" si="587"/>
        <v/>
      </c>
      <c r="X402" s="287" t="str">
        <f t="shared" si="587"/>
        <v/>
      </c>
      <c r="Y402" s="287" t="str">
        <f t="shared" si="587"/>
        <v/>
      </c>
      <c r="Z402" s="287" t="str">
        <f t="shared" si="587"/>
        <v/>
      </c>
      <c r="AA402" s="287" t="str">
        <f t="shared" si="587"/>
        <v/>
      </c>
      <c r="AB402" s="287" t="str">
        <f t="shared" si="587"/>
        <v/>
      </c>
      <c r="AC402" s="287" t="str">
        <f t="shared" si="587"/>
        <v/>
      </c>
      <c r="AD402" s="287" t="str">
        <f t="shared" si="587"/>
        <v/>
      </c>
      <c r="AE402" s="287" t="str">
        <f t="shared" si="587"/>
        <v/>
      </c>
      <c r="AF402" s="287" t="str">
        <f t="shared" si="587"/>
        <v/>
      </c>
      <c r="AG402" s="287" t="str">
        <f t="shared" si="587"/>
        <v/>
      </c>
    </row>
    <row r="403" spans="1:40" s="398" customFormat="1" ht="19.5" customHeight="1">
      <c r="A403" s="397"/>
      <c r="B403" s="398" t="s">
        <v>262</v>
      </c>
    </row>
    <row r="404" spans="1:40" ht="56.25">
      <c r="A404" s="414"/>
      <c r="B404" s="415" t="s">
        <v>2</v>
      </c>
      <c r="C404" s="416" t="s">
        <v>261</v>
      </c>
      <c r="D404" s="417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628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629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630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631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8">
        <v>7</v>
      </c>
      <c r="B411" s="299" t="s">
        <v>619</v>
      </c>
      <c r="C411" s="419" t="s">
        <v>8</v>
      </c>
      <c r="D411" s="615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8" customFormat="1" ht="19.5" customHeight="1">
      <c r="A412" s="397"/>
      <c r="B412" s="398" t="s">
        <v>618</v>
      </c>
    </row>
    <row r="413" spans="1:40" s="18" customFormat="1">
      <c r="A413" s="420" t="s">
        <v>10</v>
      </c>
      <c r="B413" s="421" t="s">
        <v>617</v>
      </c>
      <c r="C413" s="348" t="s">
        <v>281</v>
      </c>
      <c r="D413" s="422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3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2"/>
    </row>
    <row r="423" spans="1:40" s="398" customFormat="1" ht="19.5" customHeight="1">
      <c r="A423" s="397"/>
      <c r="B423" s="398" t="s">
        <v>298</v>
      </c>
    </row>
    <row r="424" spans="1:40" s="8" customFormat="1">
      <c r="A424" s="652" t="s">
        <v>10</v>
      </c>
      <c r="B424" s="654" t="s">
        <v>2</v>
      </c>
      <c r="C424" s="656" t="s">
        <v>0</v>
      </c>
      <c r="D424" s="387" t="str">
        <f t="shared" ref="D424" si="588">IF(G$79="","",G$79)</f>
        <v/>
      </c>
      <c r="E424" s="387" t="str">
        <f t="shared" ref="E424" si="589">IF(H$79="","",H$79)</f>
        <v/>
      </c>
      <c r="F424" s="387" t="str">
        <f t="shared" ref="F424" si="590">IF(I$79="","",I$79)</f>
        <v/>
      </c>
      <c r="G424" s="387" t="str">
        <f t="shared" ref="G424" si="591">IF(J$79="","",J$79)</f>
        <v/>
      </c>
      <c r="H424" s="387" t="str">
        <f t="shared" ref="H424" si="592">IF(K$79="","",K$79)</f>
        <v/>
      </c>
      <c r="I424" s="387" t="str">
        <f t="shared" ref="I424" si="593">IF(L$79="","",L$79)</f>
        <v/>
      </c>
      <c r="J424" s="387" t="str">
        <f t="shared" ref="J424" si="594">IF(M$79="","",M$79)</f>
        <v/>
      </c>
      <c r="K424" s="387" t="str">
        <f t="shared" ref="K424" si="595">IF(N$79="","",N$79)</f>
        <v/>
      </c>
      <c r="L424" s="387" t="str">
        <f t="shared" ref="L424" si="596">IF(O$79="","",O$79)</f>
        <v/>
      </c>
      <c r="M424" s="387" t="str">
        <f t="shared" ref="M424" si="597">IF(P$79="","",P$79)</f>
        <v/>
      </c>
      <c r="N424" s="387" t="str">
        <f t="shared" ref="N424" si="598">IF(Q$79="","",Q$79)</f>
        <v/>
      </c>
      <c r="O424" s="387" t="str">
        <f t="shared" ref="O424" si="599">IF(R$79="","",R$79)</f>
        <v/>
      </c>
      <c r="P424" s="387" t="str">
        <f t="shared" ref="P424" si="600">IF(S$79="","",S$79)</f>
        <v/>
      </c>
      <c r="Q424" s="387" t="str">
        <f t="shared" ref="Q424" si="601">IF(T$79="","",T$79)</f>
        <v/>
      </c>
      <c r="R424" s="387" t="str">
        <f t="shared" ref="R424" si="602">IF(U$79="","",U$79)</f>
        <v/>
      </c>
      <c r="S424" s="387" t="str">
        <f t="shared" ref="S424" si="603">IF(V$79="","",V$79)</f>
        <v/>
      </c>
      <c r="T424" s="387" t="str">
        <f t="shared" ref="T424" si="604">IF(W$79="","",W$79)</f>
        <v/>
      </c>
      <c r="U424" s="387" t="str">
        <f t="shared" ref="U424" si="605">IF(X$79="","",X$79)</f>
        <v/>
      </c>
      <c r="V424" s="387" t="str">
        <f t="shared" ref="V424" si="606">IF(Y$79="","",Y$79)</f>
        <v/>
      </c>
      <c r="W424" s="387" t="str">
        <f t="shared" ref="W424" si="607">IF(Z$79="","",Z$79)</f>
        <v/>
      </c>
      <c r="X424" s="387" t="str">
        <f t="shared" ref="X424" si="608">IF(AA$79="","",AA$79)</f>
        <v/>
      </c>
      <c r="Y424" s="387" t="str">
        <f t="shared" ref="Y424" si="609">IF(AB$79="","",AB$79)</f>
        <v/>
      </c>
      <c r="Z424" s="387" t="str">
        <f t="shared" ref="Z424" si="610">IF(AC$79="","",AC$79)</f>
        <v/>
      </c>
      <c r="AA424" s="387" t="str">
        <f t="shared" ref="AA424" si="611">IF(AD$79="","",AD$79)</f>
        <v/>
      </c>
      <c r="AB424" s="387" t="str">
        <f t="shared" ref="AB424" si="612">IF(AE$79="","",AE$79)</f>
        <v/>
      </c>
      <c r="AC424" s="387" t="str">
        <f t="shared" ref="AC424" si="613">IF(AF$79="","",AF$79)</f>
        <v/>
      </c>
      <c r="AD424" s="387" t="str">
        <f t="shared" ref="AD424" si="614">IF(AG$79="","",AG$79)</f>
        <v/>
      </c>
      <c r="AE424" s="387" t="str">
        <f t="shared" ref="AE424" si="615">IF(AH$79="","",AH$79)</f>
        <v/>
      </c>
      <c r="AF424" s="387" t="str">
        <f t="shared" ref="AF424" si="616">IF(AI$79="","",AI$79)</f>
        <v/>
      </c>
      <c r="AG424" s="387" t="str">
        <f t="shared" ref="AG424" si="617">IF(AJ$79="","",AJ$79)</f>
        <v/>
      </c>
    </row>
    <row r="425" spans="1:40" s="8" customFormat="1">
      <c r="A425" s="653"/>
      <c r="B425" s="655"/>
      <c r="C425" s="657"/>
      <c r="D425" s="33" t="str">
        <f t="shared" ref="D425" si="618">IF(G$80="","",G$80)</f>
        <v/>
      </c>
      <c r="E425" s="33" t="str">
        <f t="shared" ref="E425" si="619">IF(H$80="","",H$80)</f>
        <v/>
      </c>
      <c r="F425" s="33" t="str">
        <f t="shared" ref="F425" si="620">IF(I$80="","",I$80)</f>
        <v/>
      </c>
      <c r="G425" s="33" t="str">
        <f t="shared" ref="G425" si="621">IF(J$80="","",J$80)</f>
        <v/>
      </c>
      <c r="H425" s="33" t="str">
        <f t="shared" ref="H425" si="622">IF(K$80="","",K$80)</f>
        <v/>
      </c>
      <c r="I425" s="33" t="str">
        <f t="shared" ref="I425" si="623">IF(L$80="","",L$80)</f>
        <v/>
      </c>
      <c r="J425" s="33" t="str">
        <f t="shared" ref="J425" si="624">IF(M$80="","",M$80)</f>
        <v/>
      </c>
      <c r="K425" s="33" t="str">
        <f t="shared" ref="K425" si="625">IF(N$80="","",N$80)</f>
        <v/>
      </c>
      <c r="L425" s="33" t="str">
        <f t="shared" ref="L425" si="626">IF(O$80="","",O$80)</f>
        <v/>
      </c>
      <c r="M425" s="33" t="str">
        <f t="shared" ref="M425" si="627">IF(P$80="","",P$80)</f>
        <v/>
      </c>
      <c r="N425" s="33" t="str">
        <f t="shared" ref="N425" si="628">IF(Q$80="","",Q$80)</f>
        <v/>
      </c>
      <c r="O425" s="33" t="str">
        <f t="shared" ref="O425" si="629">IF(R$80="","",R$80)</f>
        <v/>
      </c>
      <c r="P425" s="33" t="str">
        <f t="shared" ref="P425" si="630">IF(S$80="","",S$80)</f>
        <v/>
      </c>
      <c r="Q425" s="33" t="str">
        <f t="shared" ref="Q425" si="631">IF(T$80="","",T$80)</f>
        <v/>
      </c>
      <c r="R425" s="33" t="str">
        <f t="shared" ref="R425" si="632">IF(U$80="","",U$80)</f>
        <v/>
      </c>
      <c r="S425" s="33" t="str">
        <f t="shared" ref="S425" si="633">IF(V$80="","",V$80)</f>
        <v/>
      </c>
      <c r="T425" s="33" t="str">
        <f t="shared" ref="T425" si="634">IF(W$80="","",W$80)</f>
        <v/>
      </c>
      <c r="U425" s="33" t="str">
        <f t="shared" ref="U425" si="635">IF(X$80="","",X$80)</f>
        <v/>
      </c>
      <c r="V425" s="33" t="str">
        <f t="shared" ref="V425" si="636">IF(Y$80="","",Y$80)</f>
        <v/>
      </c>
      <c r="W425" s="33" t="str">
        <f t="shared" ref="W425" si="637">IF(Z$80="","",Z$80)</f>
        <v/>
      </c>
      <c r="X425" s="33" t="str">
        <f t="shared" ref="X425" si="638">IF(AA$80="","",AA$80)</f>
        <v/>
      </c>
      <c r="Y425" s="33" t="str">
        <f t="shared" ref="Y425" si="639">IF(AB$80="","",AB$80)</f>
        <v/>
      </c>
      <c r="Z425" s="33" t="str">
        <f t="shared" ref="Z425" si="640">IF(AC$80="","",AC$80)</f>
        <v/>
      </c>
      <c r="AA425" s="33" t="str">
        <f t="shared" ref="AA425" si="641">IF(AD$80="","",AD$80)</f>
        <v/>
      </c>
      <c r="AB425" s="33" t="str">
        <f t="shared" ref="AB425" si="642">IF(AE$80="","",AE$80)</f>
        <v/>
      </c>
      <c r="AC425" s="33" t="str">
        <f t="shared" ref="AC425" si="643">IF(AF$80="","",AF$80)</f>
        <v/>
      </c>
      <c r="AD425" s="33" t="str">
        <f t="shared" ref="AD425" si="644">IF(AG$80="","",AG$80)</f>
        <v/>
      </c>
      <c r="AE425" s="33" t="str">
        <f t="shared" ref="AE425" si="645">IF(AH$80="","",AH$80)</f>
        <v/>
      </c>
      <c r="AF425" s="33" t="str">
        <f t="shared" ref="AF425" si="646">IF(AI$80="","",AI$80)</f>
        <v/>
      </c>
      <c r="AG425" s="33" t="str">
        <f t="shared" ref="AG425" si="647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 t="str">
        <f t="shared" ref="D426:AG426" si="648">IF(G$79="","",IF(D$424="Faza oper.",D$367,0))</f>
        <v/>
      </c>
      <c r="E426" s="287" t="str">
        <f t="shared" si="648"/>
        <v/>
      </c>
      <c r="F426" s="287" t="str">
        <f t="shared" si="648"/>
        <v/>
      </c>
      <c r="G426" s="287" t="str">
        <f t="shared" si="648"/>
        <v/>
      </c>
      <c r="H426" s="287" t="str">
        <f t="shared" si="648"/>
        <v/>
      </c>
      <c r="I426" s="287" t="str">
        <f t="shared" si="648"/>
        <v/>
      </c>
      <c r="J426" s="287" t="str">
        <f t="shared" si="648"/>
        <v/>
      </c>
      <c r="K426" s="287" t="str">
        <f t="shared" si="648"/>
        <v/>
      </c>
      <c r="L426" s="287" t="str">
        <f t="shared" si="648"/>
        <v/>
      </c>
      <c r="M426" s="287" t="str">
        <f t="shared" si="648"/>
        <v/>
      </c>
      <c r="N426" s="287" t="str">
        <f t="shared" si="648"/>
        <v/>
      </c>
      <c r="O426" s="287" t="str">
        <f t="shared" si="648"/>
        <v/>
      </c>
      <c r="P426" s="287" t="str">
        <f t="shared" si="648"/>
        <v/>
      </c>
      <c r="Q426" s="287" t="str">
        <f t="shared" si="648"/>
        <v/>
      </c>
      <c r="R426" s="287" t="str">
        <f t="shared" si="648"/>
        <v/>
      </c>
      <c r="S426" s="287" t="str">
        <f t="shared" si="648"/>
        <v/>
      </c>
      <c r="T426" s="287" t="str">
        <f t="shared" si="648"/>
        <v/>
      </c>
      <c r="U426" s="287" t="str">
        <f t="shared" si="648"/>
        <v/>
      </c>
      <c r="V426" s="287" t="str">
        <f t="shared" si="648"/>
        <v/>
      </c>
      <c r="W426" s="287" t="str">
        <f t="shared" si="648"/>
        <v/>
      </c>
      <c r="X426" s="287" t="str">
        <f t="shared" si="648"/>
        <v/>
      </c>
      <c r="Y426" s="287" t="str">
        <f t="shared" si="648"/>
        <v/>
      </c>
      <c r="Z426" s="287" t="str">
        <f t="shared" si="648"/>
        <v/>
      </c>
      <c r="AA426" s="287" t="str">
        <f t="shared" si="648"/>
        <v/>
      </c>
      <c r="AB426" s="287" t="str">
        <f t="shared" si="648"/>
        <v/>
      </c>
      <c r="AC426" s="287" t="str">
        <f t="shared" si="648"/>
        <v/>
      </c>
      <c r="AD426" s="287" t="str">
        <f t="shared" si="648"/>
        <v/>
      </c>
      <c r="AE426" s="287" t="str">
        <f t="shared" si="648"/>
        <v/>
      </c>
      <c r="AF426" s="287" t="str">
        <f t="shared" si="648"/>
        <v/>
      </c>
      <c r="AG426" s="287" t="str">
        <f t="shared" si="648"/>
        <v/>
      </c>
    </row>
    <row r="427" spans="1:40">
      <c r="A427" s="110">
        <v>2</v>
      </c>
      <c r="B427" s="24" t="s">
        <v>304</v>
      </c>
      <c r="C427" s="87" t="s">
        <v>1</v>
      </c>
      <c r="D427" s="291" t="str">
        <f t="shared" ref="D427:AG427" si="649">IF(G$79="","",IF(AND(D425&lt;&gt;"",E$425="")=TRUE,IF(D$426-D$428-D$430&gt;0,(D$426-D$428-D$430)/$D$37,0),0))</f>
        <v/>
      </c>
      <c r="E427" s="291" t="str">
        <f t="shared" si="649"/>
        <v/>
      </c>
      <c r="F427" s="291" t="str">
        <f t="shared" si="649"/>
        <v/>
      </c>
      <c r="G427" s="291" t="str">
        <f t="shared" si="649"/>
        <v/>
      </c>
      <c r="H427" s="291" t="str">
        <f t="shared" si="649"/>
        <v/>
      </c>
      <c r="I427" s="291" t="str">
        <f t="shared" si="649"/>
        <v/>
      </c>
      <c r="J427" s="291" t="str">
        <f t="shared" si="649"/>
        <v/>
      </c>
      <c r="K427" s="291" t="str">
        <f t="shared" si="649"/>
        <v/>
      </c>
      <c r="L427" s="291" t="str">
        <f t="shared" si="649"/>
        <v/>
      </c>
      <c r="M427" s="291" t="str">
        <f t="shared" si="649"/>
        <v/>
      </c>
      <c r="N427" s="291" t="str">
        <f t="shared" si="649"/>
        <v/>
      </c>
      <c r="O427" s="291" t="str">
        <f t="shared" si="649"/>
        <v/>
      </c>
      <c r="P427" s="291" t="str">
        <f t="shared" si="649"/>
        <v/>
      </c>
      <c r="Q427" s="291" t="str">
        <f t="shared" si="649"/>
        <v/>
      </c>
      <c r="R427" s="291" t="str">
        <f t="shared" si="649"/>
        <v/>
      </c>
      <c r="S427" s="291" t="str">
        <f t="shared" si="649"/>
        <v/>
      </c>
      <c r="T427" s="291" t="str">
        <f t="shared" si="649"/>
        <v/>
      </c>
      <c r="U427" s="291" t="str">
        <f t="shared" si="649"/>
        <v/>
      </c>
      <c r="V427" s="291" t="str">
        <f t="shared" si="649"/>
        <v/>
      </c>
      <c r="W427" s="291" t="str">
        <f t="shared" si="649"/>
        <v/>
      </c>
      <c r="X427" s="291" t="str">
        <f t="shared" si="649"/>
        <v/>
      </c>
      <c r="Y427" s="291" t="str">
        <f t="shared" si="649"/>
        <v/>
      </c>
      <c r="Z427" s="291" t="str">
        <f t="shared" si="649"/>
        <v/>
      </c>
      <c r="AA427" s="291" t="str">
        <f t="shared" si="649"/>
        <v/>
      </c>
      <c r="AB427" s="291" t="str">
        <f t="shared" si="649"/>
        <v/>
      </c>
      <c r="AC427" s="291" t="str">
        <f t="shared" si="649"/>
        <v/>
      </c>
      <c r="AD427" s="291" t="str">
        <f t="shared" si="649"/>
        <v/>
      </c>
      <c r="AE427" s="291" t="str">
        <f t="shared" si="649"/>
        <v/>
      </c>
      <c r="AF427" s="291" t="str">
        <f t="shared" si="649"/>
        <v/>
      </c>
      <c r="AG427" s="291" t="str">
        <f t="shared" si="649"/>
        <v/>
      </c>
    </row>
    <row r="428" spans="1:40">
      <c r="A428" s="110">
        <v>3</v>
      </c>
      <c r="B428" s="24" t="s">
        <v>303</v>
      </c>
      <c r="C428" s="87" t="s">
        <v>1</v>
      </c>
      <c r="D428" s="291" t="str">
        <f t="shared" ref="D428:AG428" si="650">IF(G$79="","",IF(D$424="Faza oper.",SUM(D$240),0))</f>
        <v/>
      </c>
      <c r="E428" s="291" t="str">
        <f t="shared" si="650"/>
        <v/>
      </c>
      <c r="F428" s="291" t="str">
        <f t="shared" si="650"/>
        <v/>
      </c>
      <c r="G428" s="291" t="str">
        <f t="shared" si="650"/>
        <v/>
      </c>
      <c r="H428" s="291" t="str">
        <f t="shared" si="650"/>
        <v/>
      </c>
      <c r="I428" s="291" t="str">
        <f t="shared" si="650"/>
        <v/>
      </c>
      <c r="J428" s="291" t="str">
        <f t="shared" si="650"/>
        <v/>
      </c>
      <c r="K428" s="291" t="str">
        <f t="shared" si="650"/>
        <v/>
      </c>
      <c r="L428" s="291" t="str">
        <f t="shared" si="650"/>
        <v/>
      </c>
      <c r="M428" s="291" t="str">
        <f t="shared" si="650"/>
        <v/>
      </c>
      <c r="N428" s="291" t="str">
        <f t="shared" si="650"/>
        <v/>
      </c>
      <c r="O428" s="291" t="str">
        <f t="shared" si="650"/>
        <v/>
      </c>
      <c r="P428" s="291" t="str">
        <f t="shared" si="650"/>
        <v/>
      </c>
      <c r="Q428" s="291" t="str">
        <f t="shared" si="650"/>
        <v/>
      </c>
      <c r="R428" s="291" t="str">
        <f t="shared" si="650"/>
        <v/>
      </c>
      <c r="S428" s="291" t="str">
        <f t="shared" si="650"/>
        <v/>
      </c>
      <c r="T428" s="291" t="str">
        <f t="shared" si="650"/>
        <v/>
      </c>
      <c r="U428" s="291" t="str">
        <f t="shared" si="650"/>
        <v/>
      </c>
      <c r="V428" s="291" t="str">
        <f t="shared" si="650"/>
        <v/>
      </c>
      <c r="W428" s="291" t="str">
        <f t="shared" si="650"/>
        <v/>
      </c>
      <c r="X428" s="291" t="str">
        <f t="shared" si="650"/>
        <v/>
      </c>
      <c r="Y428" s="291" t="str">
        <f t="shared" si="650"/>
        <v/>
      </c>
      <c r="Z428" s="291" t="str">
        <f t="shared" si="650"/>
        <v/>
      </c>
      <c r="AA428" s="291" t="str">
        <f t="shared" si="650"/>
        <v/>
      </c>
      <c r="AB428" s="291" t="str">
        <f t="shared" si="650"/>
        <v/>
      </c>
      <c r="AC428" s="291" t="str">
        <f t="shared" si="650"/>
        <v/>
      </c>
      <c r="AD428" s="291" t="str">
        <f t="shared" si="650"/>
        <v/>
      </c>
      <c r="AE428" s="291" t="str">
        <f t="shared" si="650"/>
        <v/>
      </c>
      <c r="AF428" s="291" t="str">
        <f t="shared" si="650"/>
        <v/>
      </c>
      <c r="AG428" s="291" t="str">
        <f t="shared" si="650"/>
        <v/>
      </c>
    </row>
    <row r="429" spans="1:40">
      <c r="A429" s="110">
        <v>4</v>
      </c>
      <c r="B429" s="24" t="s">
        <v>300</v>
      </c>
      <c r="C429" s="87" t="s">
        <v>1</v>
      </c>
      <c r="D429" s="291" t="str">
        <f>IF(G$79="","",IF(D$424="Faza inwest.",D$390,0))</f>
        <v/>
      </c>
      <c r="E429" s="291" t="str">
        <f t="shared" ref="E429:AG429" si="651">IF(H$79="","",IF(E$424="Faza inwest.",E$390-D$390,0))</f>
        <v/>
      </c>
      <c r="F429" s="291" t="str">
        <f t="shared" si="651"/>
        <v/>
      </c>
      <c r="G429" s="291" t="str">
        <f t="shared" si="651"/>
        <v/>
      </c>
      <c r="H429" s="291" t="str">
        <f t="shared" si="651"/>
        <v/>
      </c>
      <c r="I429" s="291" t="str">
        <f t="shared" si="651"/>
        <v/>
      </c>
      <c r="J429" s="291" t="str">
        <f t="shared" si="651"/>
        <v/>
      </c>
      <c r="K429" s="291" t="str">
        <f t="shared" si="651"/>
        <v/>
      </c>
      <c r="L429" s="291" t="str">
        <f t="shared" si="651"/>
        <v/>
      </c>
      <c r="M429" s="291" t="str">
        <f t="shared" si="651"/>
        <v/>
      </c>
      <c r="N429" s="291" t="str">
        <f t="shared" si="651"/>
        <v/>
      </c>
      <c r="O429" s="291" t="str">
        <f t="shared" si="651"/>
        <v/>
      </c>
      <c r="P429" s="291" t="str">
        <f t="shared" si="651"/>
        <v/>
      </c>
      <c r="Q429" s="291" t="str">
        <f t="shared" si="651"/>
        <v/>
      </c>
      <c r="R429" s="291" t="str">
        <f t="shared" si="651"/>
        <v/>
      </c>
      <c r="S429" s="291" t="str">
        <f t="shared" si="651"/>
        <v/>
      </c>
      <c r="T429" s="291" t="str">
        <f t="shared" si="651"/>
        <v/>
      </c>
      <c r="U429" s="291" t="str">
        <f t="shared" si="651"/>
        <v/>
      </c>
      <c r="V429" s="291" t="str">
        <f t="shared" si="651"/>
        <v/>
      </c>
      <c r="W429" s="291" t="str">
        <f t="shared" si="651"/>
        <v/>
      </c>
      <c r="X429" s="291" t="str">
        <f t="shared" si="651"/>
        <v/>
      </c>
      <c r="Y429" s="291" t="str">
        <f t="shared" si="651"/>
        <v/>
      </c>
      <c r="Z429" s="291" t="str">
        <f t="shared" si="651"/>
        <v/>
      </c>
      <c r="AA429" s="291" t="str">
        <f t="shared" si="651"/>
        <v/>
      </c>
      <c r="AB429" s="291" t="str">
        <f t="shared" si="651"/>
        <v/>
      </c>
      <c r="AC429" s="291" t="str">
        <f t="shared" si="651"/>
        <v/>
      </c>
      <c r="AD429" s="291" t="str">
        <f t="shared" si="651"/>
        <v/>
      </c>
      <c r="AE429" s="291" t="str">
        <f t="shared" si="651"/>
        <v/>
      </c>
      <c r="AF429" s="291" t="str">
        <f t="shared" si="651"/>
        <v/>
      </c>
      <c r="AG429" s="291" t="str">
        <f t="shared" si="651"/>
        <v/>
      </c>
    </row>
    <row r="430" spans="1:40">
      <c r="A430" s="110">
        <v>5</v>
      </c>
      <c r="B430" s="24" t="s">
        <v>305</v>
      </c>
      <c r="C430" s="87" t="s">
        <v>1</v>
      </c>
      <c r="D430" s="291" t="str">
        <f t="shared" ref="D430:AG430" si="652">IF(G$79="","",IF(D$424="Faza oper.",D$185,0))</f>
        <v/>
      </c>
      <c r="E430" s="291" t="str">
        <f t="shared" si="652"/>
        <v/>
      </c>
      <c r="F430" s="291" t="str">
        <f t="shared" si="652"/>
        <v/>
      </c>
      <c r="G430" s="291" t="str">
        <f t="shared" si="652"/>
        <v/>
      </c>
      <c r="H430" s="291" t="str">
        <f t="shared" si="652"/>
        <v/>
      </c>
      <c r="I430" s="291" t="str">
        <f t="shared" si="652"/>
        <v/>
      </c>
      <c r="J430" s="291" t="str">
        <f t="shared" si="652"/>
        <v/>
      </c>
      <c r="K430" s="291" t="str">
        <f t="shared" si="652"/>
        <v/>
      </c>
      <c r="L430" s="291" t="str">
        <f t="shared" si="652"/>
        <v/>
      </c>
      <c r="M430" s="291" t="str">
        <f t="shared" si="652"/>
        <v/>
      </c>
      <c r="N430" s="291" t="str">
        <f t="shared" si="652"/>
        <v/>
      </c>
      <c r="O430" s="291" t="str">
        <f t="shared" si="652"/>
        <v/>
      </c>
      <c r="P430" s="291" t="str">
        <f t="shared" si="652"/>
        <v/>
      </c>
      <c r="Q430" s="291" t="str">
        <f t="shared" si="652"/>
        <v/>
      </c>
      <c r="R430" s="291" t="str">
        <f t="shared" si="652"/>
        <v/>
      </c>
      <c r="S430" s="291" t="str">
        <f t="shared" si="652"/>
        <v/>
      </c>
      <c r="T430" s="291" t="str">
        <f t="shared" si="652"/>
        <v/>
      </c>
      <c r="U430" s="291" t="str">
        <f t="shared" si="652"/>
        <v/>
      </c>
      <c r="V430" s="291" t="str">
        <f t="shared" si="652"/>
        <v/>
      </c>
      <c r="W430" s="291" t="str">
        <f t="shared" si="652"/>
        <v/>
      </c>
      <c r="X430" s="291" t="str">
        <f t="shared" si="652"/>
        <v/>
      </c>
      <c r="Y430" s="291" t="str">
        <f t="shared" si="652"/>
        <v/>
      </c>
      <c r="Z430" s="291" t="str">
        <f t="shared" si="652"/>
        <v/>
      </c>
      <c r="AA430" s="291" t="str">
        <f t="shared" si="652"/>
        <v/>
      </c>
      <c r="AB430" s="291" t="str">
        <f t="shared" si="652"/>
        <v/>
      </c>
      <c r="AC430" s="291" t="str">
        <f t="shared" si="652"/>
        <v/>
      </c>
      <c r="AD430" s="291" t="str">
        <f t="shared" si="652"/>
        <v/>
      </c>
      <c r="AE430" s="291" t="str">
        <f t="shared" si="652"/>
        <v/>
      </c>
      <c r="AF430" s="291" t="str">
        <f t="shared" si="652"/>
        <v/>
      </c>
      <c r="AG430" s="291" t="str">
        <f t="shared" si="652"/>
        <v/>
      </c>
    </row>
    <row r="431" spans="1:40">
      <c r="A431" s="110">
        <v>6</v>
      </c>
      <c r="B431" s="24" t="s">
        <v>301</v>
      </c>
      <c r="C431" s="87" t="s">
        <v>1</v>
      </c>
      <c r="D431" s="291" t="str">
        <f>IF(G$79="","",IF(D$181="",0,D$181))</f>
        <v/>
      </c>
      <c r="E431" s="291" t="str">
        <f t="shared" ref="E431:AG431" si="653">IF(H$79="","",IF(E$181="",0,E$181))</f>
        <v/>
      </c>
      <c r="F431" s="291" t="str">
        <f t="shared" si="653"/>
        <v/>
      </c>
      <c r="G431" s="291" t="str">
        <f t="shared" si="653"/>
        <v/>
      </c>
      <c r="H431" s="291" t="str">
        <f t="shared" si="653"/>
        <v/>
      </c>
      <c r="I431" s="291" t="str">
        <f t="shared" si="653"/>
        <v/>
      </c>
      <c r="J431" s="291" t="str">
        <f t="shared" si="653"/>
        <v/>
      </c>
      <c r="K431" s="291" t="str">
        <f t="shared" si="653"/>
        <v/>
      </c>
      <c r="L431" s="291" t="str">
        <f t="shared" si="653"/>
        <v/>
      </c>
      <c r="M431" s="291" t="str">
        <f t="shared" si="653"/>
        <v/>
      </c>
      <c r="N431" s="291" t="str">
        <f t="shared" si="653"/>
        <v/>
      </c>
      <c r="O431" s="291" t="str">
        <f t="shared" si="653"/>
        <v/>
      </c>
      <c r="P431" s="291" t="str">
        <f t="shared" si="653"/>
        <v/>
      </c>
      <c r="Q431" s="291" t="str">
        <f t="shared" si="653"/>
        <v/>
      </c>
      <c r="R431" s="291" t="str">
        <f t="shared" si="653"/>
        <v/>
      </c>
      <c r="S431" s="291" t="str">
        <f t="shared" si="653"/>
        <v/>
      </c>
      <c r="T431" s="291" t="str">
        <f t="shared" si="653"/>
        <v/>
      </c>
      <c r="U431" s="291" t="str">
        <f t="shared" si="653"/>
        <v/>
      </c>
      <c r="V431" s="291" t="str">
        <f t="shared" si="653"/>
        <v/>
      </c>
      <c r="W431" s="291" t="str">
        <f t="shared" si="653"/>
        <v/>
      </c>
      <c r="X431" s="291" t="str">
        <f t="shared" si="653"/>
        <v/>
      </c>
      <c r="Y431" s="291" t="str">
        <f t="shared" si="653"/>
        <v/>
      </c>
      <c r="Z431" s="291" t="str">
        <f t="shared" si="653"/>
        <v/>
      </c>
      <c r="AA431" s="291" t="str">
        <f t="shared" si="653"/>
        <v/>
      </c>
      <c r="AB431" s="291" t="str">
        <f t="shared" si="653"/>
        <v/>
      </c>
      <c r="AC431" s="291" t="str">
        <f t="shared" si="653"/>
        <v/>
      </c>
      <c r="AD431" s="291" t="str">
        <f t="shared" si="653"/>
        <v/>
      </c>
      <c r="AE431" s="291" t="str">
        <f t="shared" si="653"/>
        <v/>
      </c>
      <c r="AF431" s="291" t="str">
        <f t="shared" si="653"/>
        <v/>
      </c>
      <c r="AG431" s="291" t="str">
        <f t="shared" si="653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54">IF(H$79="","",E$195)</f>
        <v/>
      </c>
      <c r="F432" s="291" t="str">
        <f t="shared" si="654"/>
        <v/>
      </c>
      <c r="G432" s="291" t="str">
        <f t="shared" si="654"/>
        <v/>
      </c>
      <c r="H432" s="291" t="str">
        <f t="shared" si="654"/>
        <v/>
      </c>
      <c r="I432" s="291" t="str">
        <f t="shared" si="654"/>
        <v/>
      </c>
      <c r="J432" s="291" t="str">
        <f t="shared" si="654"/>
        <v/>
      </c>
      <c r="K432" s="291" t="str">
        <f t="shared" si="654"/>
        <v/>
      </c>
      <c r="L432" s="291" t="str">
        <f t="shared" si="654"/>
        <v/>
      </c>
      <c r="M432" s="291" t="str">
        <f t="shared" si="654"/>
        <v/>
      </c>
      <c r="N432" s="291" t="str">
        <f t="shared" si="654"/>
        <v/>
      </c>
      <c r="O432" s="291" t="str">
        <f t="shared" si="654"/>
        <v/>
      </c>
      <c r="P432" s="291" t="str">
        <f t="shared" si="654"/>
        <v/>
      </c>
      <c r="Q432" s="291" t="str">
        <f t="shared" si="654"/>
        <v/>
      </c>
      <c r="R432" s="291" t="str">
        <f t="shared" si="654"/>
        <v/>
      </c>
      <c r="S432" s="291" t="str">
        <f t="shared" si="654"/>
        <v/>
      </c>
      <c r="T432" s="291" t="str">
        <f t="shared" si="654"/>
        <v/>
      </c>
      <c r="U432" s="291" t="str">
        <f t="shared" si="654"/>
        <v/>
      </c>
      <c r="V432" s="291" t="str">
        <f t="shared" si="654"/>
        <v/>
      </c>
      <c r="W432" s="291" t="str">
        <f t="shared" si="654"/>
        <v/>
      </c>
      <c r="X432" s="291" t="str">
        <f t="shared" si="654"/>
        <v/>
      </c>
      <c r="Y432" s="291" t="str">
        <f t="shared" si="654"/>
        <v/>
      </c>
      <c r="Z432" s="291" t="str">
        <f t="shared" si="654"/>
        <v/>
      </c>
      <c r="AA432" s="291" t="str">
        <f t="shared" si="654"/>
        <v/>
      </c>
      <c r="AB432" s="291" t="str">
        <f t="shared" si="654"/>
        <v/>
      </c>
      <c r="AC432" s="291" t="str">
        <f t="shared" si="654"/>
        <v/>
      </c>
      <c r="AD432" s="291" t="str">
        <f t="shared" si="654"/>
        <v/>
      </c>
      <c r="AE432" s="291" t="str">
        <f t="shared" si="654"/>
        <v/>
      </c>
      <c r="AF432" s="291" t="str">
        <f t="shared" si="654"/>
        <v/>
      </c>
      <c r="AG432" s="291" t="str">
        <f t="shared" si="654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55">IF(H$79="","",E$194)</f>
        <v/>
      </c>
      <c r="F433" s="291" t="str">
        <f t="shared" si="655"/>
        <v/>
      </c>
      <c r="G433" s="291" t="str">
        <f t="shared" si="655"/>
        <v/>
      </c>
      <c r="H433" s="291" t="str">
        <f t="shared" si="655"/>
        <v/>
      </c>
      <c r="I433" s="291" t="str">
        <f t="shared" si="655"/>
        <v/>
      </c>
      <c r="J433" s="291" t="str">
        <f t="shared" si="655"/>
        <v/>
      </c>
      <c r="K433" s="291" t="str">
        <f t="shared" si="655"/>
        <v/>
      </c>
      <c r="L433" s="291" t="str">
        <f t="shared" si="655"/>
        <v/>
      </c>
      <c r="M433" s="291" t="str">
        <f t="shared" si="655"/>
        <v/>
      </c>
      <c r="N433" s="291" t="str">
        <f t="shared" si="655"/>
        <v/>
      </c>
      <c r="O433" s="291" t="str">
        <f t="shared" si="655"/>
        <v/>
      </c>
      <c r="P433" s="291" t="str">
        <f t="shared" si="655"/>
        <v/>
      </c>
      <c r="Q433" s="291" t="str">
        <f t="shared" si="655"/>
        <v/>
      </c>
      <c r="R433" s="291" t="str">
        <f t="shared" si="655"/>
        <v/>
      </c>
      <c r="S433" s="291" t="str">
        <f t="shared" si="655"/>
        <v/>
      </c>
      <c r="T433" s="291" t="str">
        <f t="shared" si="655"/>
        <v/>
      </c>
      <c r="U433" s="291" t="str">
        <f t="shared" si="655"/>
        <v/>
      </c>
      <c r="V433" s="291" t="str">
        <f t="shared" si="655"/>
        <v/>
      </c>
      <c r="W433" s="291" t="str">
        <f t="shared" si="655"/>
        <v/>
      </c>
      <c r="X433" s="291" t="str">
        <f t="shared" si="655"/>
        <v/>
      </c>
      <c r="Y433" s="291" t="str">
        <f t="shared" si="655"/>
        <v/>
      </c>
      <c r="Z433" s="291" t="str">
        <f t="shared" si="655"/>
        <v/>
      </c>
      <c r="AA433" s="291" t="str">
        <f t="shared" si="655"/>
        <v/>
      </c>
      <c r="AB433" s="291" t="str">
        <f t="shared" si="655"/>
        <v/>
      </c>
      <c r="AC433" s="291" t="str">
        <f t="shared" si="655"/>
        <v/>
      </c>
      <c r="AD433" s="291" t="str">
        <f t="shared" si="655"/>
        <v/>
      </c>
      <c r="AE433" s="291" t="str">
        <f t="shared" si="655"/>
        <v/>
      </c>
      <c r="AF433" s="291" t="str">
        <f t="shared" si="655"/>
        <v/>
      </c>
      <c r="AG433" s="291" t="str">
        <f t="shared" si="655"/>
        <v/>
      </c>
    </row>
    <row r="434" spans="1:40">
      <c r="A434" s="123">
        <v>9</v>
      </c>
      <c r="B434" s="27" t="s">
        <v>307</v>
      </c>
      <c r="C434" s="124" t="s">
        <v>1</v>
      </c>
      <c r="D434" s="288" t="str">
        <f t="shared" ref="D434:AG434" si="656">IF(G$79="","",IF(D$181="",0,(1-$D$421)*D$181))</f>
        <v/>
      </c>
      <c r="E434" s="288" t="str">
        <f t="shared" si="656"/>
        <v/>
      </c>
      <c r="F434" s="288" t="str">
        <f t="shared" si="656"/>
        <v/>
      </c>
      <c r="G434" s="288" t="str">
        <f t="shared" si="656"/>
        <v/>
      </c>
      <c r="H434" s="288" t="str">
        <f t="shared" si="656"/>
        <v/>
      </c>
      <c r="I434" s="288" t="str">
        <f t="shared" si="656"/>
        <v/>
      </c>
      <c r="J434" s="288" t="str">
        <f t="shared" si="656"/>
        <v/>
      </c>
      <c r="K434" s="288" t="str">
        <f t="shared" si="656"/>
        <v/>
      </c>
      <c r="L434" s="288" t="str">
        <f t="shared" si="656"/>
        <v/>
      </c>
      <c r="M434" s="288" t="str">
        <f t="shared" si="656"/>
        <v/>
      </c>
      <c r="N434" s="288" t="str">
        <f t="shared" si="656"/>
        <v/>
      </c>
      <c r="O434" s="288" t="str">
        <f t="shared" si="656"/>
        <v/>
      </c>
      <c r="P434" s="288" t="str">
        <f t="shared" si="656"/>
        <v/>
      </c>
      <c r="Q434" s="288" t="str">
        <f t="shared" si="656"/>
        <v/>
      </c>
      <c r="R434" s="288" t="str">
        <f t="shared" si="656"/>
        <v/>
      </c>
      <c r="S434" s="288" t="str">
        <f t="shared" si="656"/>
        <v/>
      </c>
      <c r="T434" s="288" t="str">
        <f t="shared" si="656"/>
        <v/>
      </c>
      <c r="U434" s="288" t="str">
        <f t="shared" si="656"/>
        <v/>
      </c>
      <c r="V434" s="288" t="str">
        <f t="shared" si="656"/>
        <v/>
      </c>
      <c r="W434" s="288" t="str">
        <f t="shared" si="656"/>
        <v/>
      </c>
      <c r="X434" s="288" t="str">
        <f t="shared" si="656"/>
        <v/>
      </c>
      <c r="Y434" s="288" t="str">
        <f t="shared" si="656"/>
        <v/>
      </c>
      <c r="Z434" s="288" t="str">
        <f t="shared" si="656"/>
        <v/>
      </c>
      <c r="AA434" s="288" t="str">
        <f t="shared" si="656"/>
        <v/>
      </c>
      <c r="AB434" s="288" t="str">
        <f t="shared" si="656"/>
        <v/>
      </c>
      <c r="AC434" s="288" t="str">
        <f t="shared" si="656"/>
        <v/>
      </c>
      <c r="AD434" s="288" t="str">
        <f t="shared" si="656"/>
        <v/>
      </c>
      <c r="AE434" s="288" t="str">
        <f t="shared" si="656"/>
        <v/>
      </c>
      <c r="AF434" s="288" t="str">
        <f t="shared" si="656"/>
        <v/>
      </c>
      <c r="AG434" s="288" t="str">
        <f t="shared" si="656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 t="str">
        <f>IF(G$79="","",SUM(D$426:D$427)-SUM(D$428:D$431))</f>
        <v/>
      </c>
      <c r="E435" s="305" t="str">
        <f t="shared" ref="E435:AG435" si="657">IF(H$79="","",SUM(E426:E427)-SUM(E428:E431))</f>
        <v/>
      </c>
      <c r="F435" s="305" t="str">
        <f t="shared" si="657"/>
        <v/>
      </c>
      <c r="G435" s="305" t="str">
        <f t="shared" si="657"/>
        <v/>
      </c>
      <c r="H435" s="305" t="str">
        <f t="shared" si="657"/>
        <v/>
      </c>
      <c r="I435" s="305" t="str">
        <f t="shared" si="657"/>
        <v/>
      </c>
      <c r="J435" s="305" t="str">
        <f t="shared" si="657"/>
        <v/>
      </c>
      <c r="K435" s="305" t="str">
        <f t="shared" si="657"/>
        <v/>
      </c>
      <c r="L435" s="305" t="str">
        <f t="shared" si="657"/>
        <v/>
      </c>
      <c r="M435" s="305" t="str">
        <f t="shared" si="657"/>
        <v/>
      </c>
      <c r="N435" s="305" t="str">
        <f t="shared" si="657"/>
        <v/>
      </c>
      <c r="O435" s="305" t="str">
        <f t="shared" si="657"/>
        <v/>
      </c>
      <c r="P435" s="305" t="str">
        <f t="shared" si="657"/>
        <v/>
      </c>
      <c r="Q435" s="305" t="str">
        <f t="shared" si="657"/>
        <v/>
      </c>
      <c r="R435" s="305" t="str">
        <f t="shared" si="657"/>
        <v/>
      </c>
      <c r="S435" s="305" t="str">
        <f t="shared" si="657"/>
        <v/>
      </c>
      <c r="T435" s="305" t="str">
        <f t="shared" si="657"/>
        <v/>
      </c>
      <c r="U435" s="305" t="str">
        <f t="shared" si="657"/>
        <v/>
      </c>
      <c r="V435" s="305" t="str">
        <f t="shared" si="657"/>
        <v/>
      </c>
      <c r="W435" s="305" t="str">
        <f t="shared" si="657"/>
        <v/>
      </c>
      <c r="X435" s="305" t="str">
        <f t="shared" si="657"/>
        <v/>
      </c>
      <c r="Y435" s="305" t="str">
        <f t="shared" si="657"/>
        <v/>
      </c>
      <c r="Z435" s="305" t="str">
        <f t="shared" si="657"/>
        <v/>
      </c>
      <c r="AA435" s="305" t="str">
        <f t="shared" si="657"/>
        <v/>
      </c>
      <c r="AB435" s="305" t="str">
        <f t="shared" si="657"/>
        <v/>
      </c>
      <c r="AC435" s="305" t="str">
        <f t="shared" si="657"/>
        <v/>
      </c>
      <c r="AD435" s="305" t="str">
        <f t="shared" si="657"/>
        <v/>
      </c>
      <c r="AE435" s="305" t="str">
        <f t="shared" si="657"/>
        <v/>
      </c>
      <c r="AF435" s="305" t="str">
        <f t="shared" si="657"/>
        <v/>
      </c>
      <c r="AG435" s="305" t="str">
        <f t="shared" si="657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 t="str">
        <f t="shared" ref="D436:AG436" si="658">IF(G$79="","",SUM(D$426:D$427)-SUM(D$428:D$430)-SUM(D$432:D$434))</f>
        <v/>
      </c>
      <c r="E436" s="312" t="str">
        <f t="shared" si="658"/>
        <v/>
      </c>
      <c r="F436" s="312" t="str">
        <f t="shared" si="658"/>
        <v/>
      </c>
      <c r="G436" s="312" t="str">
        <f t="shared" si="658"/>
        <v/>
      </c>
      <c r="H436" s="312" t="str">
        <f t="shared" si="658"/>
        <v/>
      </c>
      <c r="I436" s="312" t="str">
        <f t="shared" si="658"/>
        <v/>
      </c>
      <c r="J436" s="312" t="str">
        <f t="shared" si="658"/>
        <v/>
      </c>
      <c r="K436" s="312" t="str">
        <f t="shared" si="658"/>
        <v/>
      </c>
      <c r="L436" s="312" t="str">
        <f t="shared" si="658"/>
        <v/>
      </c>
      <c r="M436" s="312" t="str">
        <f t="shared" si="658"/>
        <v/>
      </c>
      <c r="N436" s="312" t="str">
        <f t="shared" si="658"/>
        <v/>
      </c>
      <c r="O436" s="312" t="str">
        <f t="shared" si="658"/>
        <v/>
      </c>
      <c r="P436" s="312" t="str">
        <f t="shared" si="658"/>
        <v/>
      </c>
      <c r="Q436" s="312" t="str">
        <f t="shared" si="658"/>
        <v/>
      </c>
      <c r="R436" s="312" t="str">
        <f t="shared" si="658"/>
        <v/>
      </c>
      <c r="S436" s="312" t="str">
        <f t="shared" si="658"/>
        <v/>
      </c>
      <c r="T436" s="312" t="str">
        <f t="shared" si="658"/>
        <v/>
      </c>
      <c r="U436" s="312" t="str">
        <f t="shared" si="658"/>
        <v/>
      </c>
      <c r="V436" s="312" t="str">
        <f t="shared" si="658"/>
        <v/>
      </c>
      <c r="W436" s="312" t="str">
        <f t="shared" si="658"/>
        <v/>
      </c>
      <c r="X436" s="312" t="str">
        <f t="shared" si="658"/>
        <v/>
      </c>
      <c r="Y436" s="312" t="str">
        <f t="shared" si="658"/>
        <v/>
      </c>
      <c r="Z436" s="312" t="str">
        <f t="shared" si="658"/>
        <v/>
      </c>
      <c r="AA436" s="312" t="str">
        <f t="shared" si="658"/>
        <v/>
      </c>
      <c r="AB436" s="312" t="str">
        <f t="shared" si="658"/>
        <v/>
      </c>
      <c r="AC436" s="312" t="str">
        <f t="shared" si="658"/>
        <v/>
      </c>
      <c r="AD436" s="312" t="str">
        <f t="shared" si="658"/>
        <v/>
      </c>
      <c r="AE436" s="312" t="str">
        <f t="shared" si="658"/>
        <v/>
      </c>
      <c r="AF436" s="312" t="str">
        <f t="shared" si="658"/>
        <v/>
      </c>
      <c r="AG436" s="312" t="str">
        <f t="shared" si="658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 t="str">
        <f t="shared" ref="D437:M438" si="659">IF(G$79="","",D435*D$72)</f>
        <v/>
      </c>
      <c r="E437" s="301" t="str">
        <f t="shared" si="659"/>
        <v/>
      </c>
      <c r="F437" s="301" t="str">
        <f t="shared" si="659"/>
        <v/>
      </c>
      <c r="G437" s="301" t="str">
        <f t="shared" si="659"/>
        <v/>
      </c>
      <c r="H437" s="301" t="str">
        <f t="shared" si="659"/>
        <v/>
      </c>
      <c r="I437" s="301" t="str">
        <f t="shared" si="659"/>
        <v/>
      </c>
      <c r="J437" s="301" t="str">
        <f t="shared" si="659"/>
        <v/>
      </c>
      <c r="K437" s="301" t="str">
        <f t="shared" si="659"/>
        <v/>
      </c>
      <c r="L437" s="301" t="str">
        <f t="shared" si="659"/>
        <v/>
      </c>
      <c r="M437" s="301" t="str">
        <f t="shared" si="659"/>
        <v/>
      </c>
      <c r="N437" s="301" t="str">
        <f t="shared" ref="N437:W438" si="660">IF(Q$79="","",N435*N$72)</f>
        <v/>
      </c>
      <c r="O437" s="301" t="str">
        <f t="shared" si="660"/>
        <v/>
      </c>
      <c r="P437" s="301" t="str">
        <f t="shared" si="660"/>
        <v/>
      </c>
      <c r="Q437" s="301" t="str">
        <f t="shared" si="660"/>
        <v/>
      </c>
      <c r="R437" s="301" t="str">
        <f t="shared" si="660"/>
        <v/>
      </c>
      <c r="S437" s="301" t="str">
        <f t="shared" si="660"/>
        <v/>
      </c>
      <c r="T437" s="301" t="str">
        <f t="shared" si="660"/>
        <v/>
      </c>
      <c r="U437" s="301" t="str">
        <f t="shared" si="660"/>
        <v/>
      </c>
      <c r="V437" s="301" t="str">
        <f t="shared" si="660"/>
        <v/>
      </c>
      <c r="W437" s="301" t="str">
        <f t="shared" si="660"/>
        <v/>
      </c>
      <c r="X437" s="301" t="str">
        <f t="shared" ref="X437:AG438" si="661">IF(AA$79="","",X435*X$72)</f>
        <v/>
      </c>
      <c r="Y437" s="301" t="str">
        <f t="shared" si="661"/>
        <v/>
      </c>
      <c r="Z437" s="301" t="str">
        <f t="shared" si="661"/>
        <v/>
      </c>
      <c r="AA437" s="301" t="str">
        <f t="shared" si="661"/>
        <v/>
      </c>
      <c r="AB437" s="301" t="str">
        <f t="shared" si="661"/>
        <v/>
      </c>
      <c r="AC437" s="301" t="str">
        <f t="shared" si="661"/>
        <v/>
      </c>
      <c r="AD437" s="301" t="str">
        <f t="shared" si="661"/>
        <v/>
      </c>
      <c r="AE437" s="301" t="str">
        <f t="shared" si="661"/>
        <v/>
      </c>
      <c r="AF437" s="301" t="str">
        <f t="shared" si="661"/>
        <v/>
      </c>
      <c r="AG437" s="301" t="str">
        <f t="shared" si="661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4" t="s">
        <v>310</v>
      </c>
      <c r="C438" s="425" t="s">
        <v>1</v>
      </c>
      <c r="D438" s="426" t="str">
        <f t="shared" si="659"/>
        <v/>
      </c>
      <c r="E438" s="426" t="str">
        <f t="shared" si="659"/>
        <v/>
      </c>
      <c r="F438" s="426" t="str">
        <f t="shared" si="659"/>
        <v/>
      </c>
      <c r="G438" s="426" t="str">
        <f t="shared" si="659"/>
        <v/>
      </c>
      <c r="H438" s="426" t="str">
        <f t="shared" si="659"/>
        <v/>
      </c>
      <c r="I438" s="426" t="str">
        <f t="shared" si="659"/>
        <v/>
      </c>
      <c r="J438" s="426" t="str">
        <f t="shared" si="659"/>
        <v/>
      </c>
      <c r="K438" s="426" t="str">
        <f t="shared" si="659"/>
        <v/>
      </c>
      <c r="L438" s="426" t="str">
        <f t="shared" si="659"/>
        <v/>
      </c>
      <c r="M438" s="426" t="str">
        <f t="shared" si="659"/>
        <v/>
      </c>
      <c r="N438" s="426" t="str">
        <f t="shared" si="660"/>
        <v/>
      </c>
      <c r="O438" s="426" t="str">
        <f t="shared" si="660"/>
        <v/>
      </c>
      <c r="P438" s="426" t="str">
        <f t="shared" si="660"/>
        <v/>
      </c>
      <c r="Q438" s="426" t="str">
        <f t="shared" si="660"/>
        <v/>
      </c>
      <c r="R438" s="426" t="str">
        <f t="shared" si="660"/>
        <v/>
      </c>
      <c r="S438" s="426" t="str">
        <f t="shared" si="660"/>
        <v/>
      </c>
      <c r="T438" s="426" t="str">
        <f t="shared" si="660"/>
        <v/>
      </c>
      <c r="U438" s="426" t="str">
        <f t="shared" si="660"/>
        <v/>
      </c>
      <c r="V438" s="426" t="str">
        <f t="shared" si="660"/>
        <v/>
      </c>
      <c r="W438" s="426" t="str">
        <f t="shared" si="660"/>
        <v/>
      </c>
      <c r="X438" s="426" t="str">
        <f t="shared" si="661"/>
        <v/>
      </c>
      <c r="Y438" s="426" t="str">
        <f t="shared" si="661"/>
        <v/>
      </c>
      <c r="Z438" s="426" t="str">
        <f t="shared" si="661"/>
        <v/>
      </c>
      <c r="AA438" s="426" t="str">
        <f t="shared" si="661"/>
        <v/>
      </c>
      <c r="AB438" s="426" t="str">
        <f t="shared" si="661"/>
        <v/>
      </c>
      <c r="AC438" s="426" t="str">
        <f t="shared" si="661"/>
        <v/>
      </c>
      <c r="AD438" s="426" t="str">
        <f t="shared" si="661"/>
        <v/>
      </c>
      <c r="AE438" s="426" t="str">
        <f t="shared" si="661"/>
        <v/>
      </c>
      <c r="AF438" s="426" t="str">
        <f t="shared" si="661"/>
        <v/>
      </c>
      <c r="AG438" s="426" t="str">
        <f t="shared" si="661"/>
        <v/>
      </c>
      <c r="AH438" s="296"/>
      <c r="AI438" s="296"/>
      <c r="AJ438" s="297"/>
      <c r="AN438" s="298"/>
    </row>
    <row r="439" spans="1:40" s="398" customFormat="1" ht="19.5" customHeight="1">
      <c r="A439" s="397"/>
      <c r="B439" s="398" t="s">
        <v>297</v>
      </c>
    </row>
    <row r="440" spans="1:40">
      <c r="A440" s="420" t="s">
        <v>10</v>
      </c>
      <c r="B440" s="421" t="s">
        <v>278</v>
      </c>
      <c r="C440" s="348" t="s">
        <v>0</v>
      </c>
      <c r="D440" s="422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7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2"/>
    </row>
    <row r="447" spans="1:40" s="398" customFormat="1" ht="19.5" customHeight="1">
      <c r="A447" s="397"/>
      <c r="B447" s="398" t="s">
        <v>315</v>
      </c>
    </row>
    <row r="448" spans="1:40" s="8" customFormat="1">
      <c r="A448" s="652" t="s">
        <v>10</v>
      </c>
      <c r="B448" s="654" t="s">
        <v>2</v>
      </c>
      <c r="C448" s="656" t="s">
        <v>0</v>
      </c>
      <c r="D448" s="387" t="str">
        <f t="shared" ref="D448" si="662">IF(G$79="","",G$79)</f>
        <v/>
      </c>
      <c r="E448" s="387" t="str">
        <f t="shared" ref="E448" si="663">IF(H$79="","",H$79)</f>
        <v/>
      </c>
      <c r="F448" s="387" t="str">
        <f t="shared" ref="F448" si="664">IF(I$79="","",I$79)</f>
        <v/>
      </c>
      <c r="G448" s="387" t="str">
        <f t="shared" ref="G448" si="665">IF(J$79="","",J$79)</f>
        <v/>
      </c>
      <c r="H448" s="387" t="str">
        <f t="shared" ref="H448" si="666">IF(K$79="","",K$79)</f>
        <v/>
      </c>
      <c r="I448" s="387" t="str">
        <f t="shared" ref="I448" si="667">IF(L$79="","",L$79)</f>
        <v/>
      </c>
      <c r="J448" s="387" t="str">
        <f t="shared" ref="J448" si="668">IF(M$79="","",M$79)</f>
        <v/>
      </c>
      <c r="K448" s="387" t="str">
        <f t="shared" ref="K448" si="669">IF(N$79="","",N$79)</f>
        <v/>
      </c>
      <c r="L448" s="387" t="str">
        <f t="shared" ref="L448" si="670">IF(O$79="","",O$79)</f>
        <v/>
      </c>
      <c r="M448" s="387" t="str">
        <f t="shared" ref="M448" si="671">IF(P$79="","",P$79)</f>
        <v/>
      </c>
      <c r="N448" s="387" t="str">
        <f t="shared" ref="N448" si="672">IF(Q$79="","",Q$79)</f>
        <v/>
      </c>
      <c r="O448" s="387" t="str">
        <f t="shared" ref="O448" si="673">IF(R$79="","",R$79)</f>
        <v/>
      </c>
      <c r="P448" s="387" t="str">
        <f t="shared" ref="P448" si="674">IF(S$79="","",S$79)</f>
        <v/>
      </c>
      <c r="Q448" s="387" t="str">
        <f t="shared" ref="Q448" si="675">IF(T$79="","",T$79)</f>
        <v/>
      </c>
      <c r="R448" s="387" t="str">
        <f t="shared" ref="R448" si="676">IF(U$79="","",U$79)</f>
        <v/>
      </c>
      <c r="S448" s="387" t="str">
        <f t="shared" ref="S448" si="677">IF(V$79="","",V$79)</f>
        <v/>
      </c>
      <c r="T448" s="387" t="str">
        <f t="shared" ref="T448" si="678">IF(W$79="","",W$79)</f>
        <v/>
      </c>
      <c r="U448" s="387" t="str">
        <f t="shared" ref="U448" si="679">IF(X$79="","",X$79)</f>
        <v/>
      </c>
      <c r="V448" s="387" t="str">
        <f t="shared" ref="V448" si="680">IF(Y$79="","",Y$79)</f>
        <v/>
      </c>
      <c r="W448" s="387" t="str">
        <f t="shared" ref="W448" si="681">IF(Z$79="","",Z$79)</f>
        <v/>
      </c>
      <c r="X448" s="387" t="str">
        <f t="shared" ref="X448" si="682">IF(AA$79="","",AA$79)</f>
        <v/>
      </c>
      <c r="Y448" s="387" t="str">
        <f t="shared" ref="Y448" si="683">IF(AB$79="","",AB$79)</f>
        <v/>
      </c>
      <c r="Z448" s="387" t="str">
        <f t="shared" ref="Z448" si="684">IF(AC$79="","",AC$79)</f>
        <v/>
      </c>
      <c r="AA448" s="387" t="str">
        <f t="shared" ref="AA448" si="685">IF(AD$79="","",AD$79)</f>
        <v/>
      </c>
      <c r="AB448" s="387" t="str">
        <f t="shared" ref="AB448" si="686">IF(AE$79="","",AE$79)</f>
        <v/>
      </c>
      <c r="AC448" s="387" t="str">
        <f t="shared" ref="AC448" si="687">IF(AF$79="","",AF$79)</f>
        <v/>
      </c>
      <c r="AD448" s="387" t="str">
        <f t="shared" ref="AD448" si="688">IF(AG$79="","",AG$79)</f>
        <v/>
      </c>
      <c r="AE448" s="387" t="str">
        <f t="shared" ref="AE448" si="689">IF(AH$79="","",AH$79)</f>
        <v/>
      </c>
      <c r="AF448" s="387" t="str">
        <f t="shared" ref="AF448" si="690">IF(AI$79="","",AI$79)</f>
        <v/>
      </c>
      <c r="AG448" s="387" t="str">
        <f t="shared" ref="AG448" si="691">IF(AJ$79="","",AJ$79)</f>
        <v/>
      </c>
    </row>
    <row r="449" spans="1:40" s="8" customFormat="1">
      <c r="A449" s="653"/>
      <c r="B449" s="655"/>
      <c r="C449" s="657"/>
      <c r="D449" s="33" t="str">
        <f t="shared" ref="D449" si="692">IF(G$80="","",G$80)</f>
        <v/>
      </c>
      <c r="E449" s="33" t="str">
        <f t="shared" ref="E449" si="693">IF(H$80="","",H$80)</f>
        <v/>
      </c>
      <c r="F449" s="33" t="str">
        <f t="shared" ref="F449" si="694">IF(I$80="","",I$80)</f>
        <v/>
      </c>
      <c r="G449" s="33" t="str">
        <f t="shared" ref="G449" si="695">IF(J$80="","",J$80)</f>
        <v/>
      </c>
      <c r="H449" s="33" t="str">
        <f t="shared" ref="H449" si="696">IF(K$80="","",K$80)</f>
        <v/>
      </c>
      <c r="I449" s="33" t="str">
        <f t="shared" ref="I449" si="697">IF(L$80="","",L$80)</f>
        <v/>
      </c>
      <c r="J449" s="33" t="str">
        <f t="shared" ref="J449" si="698">IF(M$80="","",M$80)</f>
        <v/>
      </c>
      <c r="K449" s="33" t="str">
        <f t="shared" ref="K449" si="699">IF(N$80="","",N$80)</f>
        <v/>
      </c>
      <c r="L449" s="33" t="str">
        <f t="shared" ref="L449" si="700">IF(O$80="","",O$80)</f>
        <v/>
      </c>
      <c r="M449" s="33" t="str">
        <f t="shared" ref="M449" si="701">IF(P$80="","",P$80)</f>
        <v/>
      </c>
      <c r="N449" s="33" t="str">
        <f t="shared" ref="N449" si="702">IF(Q$80="","",Q$80)</f>
        <v/>
      </c>
      <c r="O449" s="33" t="str">
        <f t="shared" ref="O449" si="703">IF(R$80="","",R$80)</f>
        <v/>
      </c>
      <c r="P449" s="33" t="str">
        <f t="shared" ref="P449" si="704">IF(S$80="","",S$80)</f>
        <v/>
      </c>
      <c r="Q449" s="33" t="str">
        <f t="shared" ref="Q449" si="705">IF(T$80="","",T$80)</f>
        <v/>
      </c>
      <c r="R449" s="33" t="str">
        <f t="shared" ref="R449" si="706">IF(U$80="","",U$80)</f>
        <v/>
      </c>
      <c r="S449" s="33" t="str">
        <f t="shared" ref="S449" si="707">IF(V$80="","",V$80)</f>
        <v/>
      </c>
      <c r="T449" s="33" t="str">
        <f t="shared" ref="T449" si="708">IF(W$80="","",W$80)</f>
        <v/>
      </c>
      <c r="U449" s="33" t="str">
        <f t="shared" ref="U449" si="709">IF(X$80="","",X$80)</f>
        <v/>
      </c>
      <c r="V449" s="33" t="str">
        <f t="shared" ref="V449" si="710">IF(Y$80="","",Y$80)</f>
        <v/>
      </c>
      <c r="W449" s="33" t="str">
        <f t="shared" ref="W449" si="711">IF(Z$80="","",Z$80)</f>
        <v/>
      </c>
      <c r="X449" s="33" t="str">
        <f t="shared" ref="X449" si="712">IF(AA$80="","",AA$80)</f>
        <v/>
      </c>
      <c r="Y449" s="33" t="str">
        <f t="shared" ref="Y449" si="713">IF(AB$80="","",AB$80)</f>
        <v/>
      </c>
      <c r="Z449" s="33" t="str">
        <f t="shared" ref="Z449" si="714">IF(AC$80="","",AC$80)</f>
        <v/>
      </c>
      <c r="AA449" s="33" t="str">
        <f t="shared" ref="AA449" si="715">IF(AD$80="","",AD$80)</f>
        <v/>
      </c>
      <c r="AB449" s="33" t="str">
        <f t="shared" ref="AB449" si="716">IF(AE$80="","",AE$80)</f>
        <v/>
      </c>
      <c r="AC449" s="33" t="str">
        <f t="shared" ref="AC449" si="717">IF(AF$80="","",AF$80)</f>
        <v/>
      </c>
      <c r="AD449" s="33" t="str">
        <f t="shared" ref="AD449" si="718">IF(AG$80="","",AG$80)</f>
        <v/>
      </c>
      <c r="AE449" s="33" t="str">
        <f t="shared" ref="AE449" si="719">IF(AH$80="","",AH$80)</f>
        <v/>
      </c>
      <c r="AF449" s="33" t="str">
        <f t="shared" ref="AF449" si="720">IF(AI$80="","",AI$80)</f>
        <v/>
      </c>
      <c r="AG449" s="33" t="str">
        <f t="shared" ref="AG449" si="721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 t="str">
        <f>IF(H$79="","",D468)</f>
        <v/>
      </c>
      <c r="F450" s="137" t="str">
        <f t="shared" ref="F450:AG450" si="722">IF(I$79="","",E468)</f>
        <v/>
      </c>
      <c r="G450" s="137" t="str">
        <f t="shared" si="722"/>
        <v/>
      </c>
      <c r="H450" s="137" t="str">
        <f t="shared" si="722"/>
        <v/>
      </c>
      <c r="I450" s="137" t="str">
        <f t="shared" si="722"/>
        <v/>
      </c>
      <c r="J450" s="137" t="str">
        <f t="shared" si="722"/>
        <v/>
      </c>
      <c r="K450" s="137" t="str">
        <f t="shared" si="722"/>
        <v/>
      </c>
      <c r="L450" s="137" t="str">
        <f t="shared" si="722"/>
        <v/>
      </c>
      <c r="M450" s="137" t="str">
        <f t="shared" si="722"/>
        <v/>
      </c>
      <c r="N450" s="137" t="str">
        <f t="shared" si="722"/>
        <v/>
      </c>
      <c r="O450" s="137" t="str">
        <f t="shared" si="722"/>
        <v/>
      </c>
      <c r="P450" s="137" t="str">
        <f t="shared" si="722"/>
        <v/>
      </c>
      <c r="Q450" s="137" t="str">
        <f t="shared" si="722"/>
        <v/>
      </c>
      <c r="R450" s="137" t="str">
        <f t="shared" si="722"/>
        <v/>
      </c>
      <c r="S450" s="137" t="str">
        <f t="shared" si="722"/>
        <v/>
      </c>
      <c r="T450" s="137" t="str">
        <f t="shared" si="722"/>
        <v/>
      </c>
      <c r="U450" s="137" t="str">
        <f t="shared" si="722"/>
        <v/>
      </c>
      <c r="V450" s="137" t="str">
        <f t="shared" si="722"/>
        <v/>
      </c>
      <c r="W450" s="137" t="str">
        <f t="shared" si="722"/>
        <v/>
      </c>
      <c r="X450" s="137" t="str">
        <f t="shared" si="722"/>
        <v/>
      </c>
      <c r="Y450" s="137" t="str">
        <f t="shared" si="722"/>
        <v/>
      </c>
      <c r="Z450" s="137" t="str">
        <f t="shared" si="722"/>
        <v/>
      </c>
      <c r="AA450" s="137" t="str">
        <f t="shared" si="722"/>
        <v/>
      </c>
      <c r="AB450" s="137" t="str">
        <f t="shared" si="722"/>
        <v/>
      </c>
      <c r="AC450" s="137" t="str">
        <f t="shared" si="722"/>
        <v/>
      </c>
      <c r="AD450" s="137" t="str">
        <f t="shared" si="722"/>
        <v/>
      </c>
      <c r="AE450" s="137" t="str">
        <f t="shared" si="722"/>
        <v/>
      </c>
      <c r="AF450" s="137" t="str">
        <f t="shared" si="722"/>
        <v/>
      </c>
      <c r="AG450" s="137" t="str">
        <f t="shared" si="722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 t="str">
        <f>IF(G$79="","",SUM(D452:D458))</f>
        <v/>
      </c>
      <c r="E451" s="321" t="str">
        <f t="shared" ref="E451:AG451" si="723">IF(H$79="","",SUM(E452:E458))</f>
        <v/>
      </c>
      <c r="F451" s="321" t="str">
        <f t="shared" si="723"/>
        <v/>
      </c>
      <c r="G451" s="321" t="str">
        <f t="shared" si="723"/>
        <v/>
      </c>
      <c r="H451" s="321" t="str">
        <f t="shared" si="723"/>
        <v/>
      </c>
      <c r="I451" s="321" t="str">
        <f t="shared" si="723"/>
        <v/>
      </c>
      <c r="J451" s="321" t="str">
        <f t="shared" si="723"/>
        <v/>
      </c>
      <c r="K451" s="321" t="str">
        <f t="shared" si="723"/>
        <v/>
      </c>
      <c r="L451" s="321" t="str">
        <f t="shared" si="723"/>
        <v/>
      </c>
      <c r="M451" s="321" t="str">
        <f t="shared" si="723"/>
        <v/>
      </c>
      <c r="N451" s="321" t="str">
        <f t="shared" si="723"/>
        <v/>
      </c>
      <c r="O451" s="321" t="str">
        <f t="shared" si="723"/>
        <v/>
      </c>
      <c r="P451" s="321" t="str">
        <f t="shared" si="723"/>
        <v/>
      </c>
      <c r="Q451" s="321" t="str">
        <f t="shared" si="723"/>
        <v/>
      </c>
      <c r="R451" s="321" t="str">
        <f t="shared" si="723"/>
        <v/>
      </c>
      <c r="S451" s="321" t="str">
        <f t="shared" si="723"/>
        <v/>
      </c>
      <c r="T451" s="321" t="str">
        <f t="shared" si="723"/>
        <v/>
      </c>
      <c r="U451" s="321" t="str">
        <f t="shared" si="723"/>
        <v/>
      </c>
      <c r="V451" s="321" t="str">
        <f t="shared" si="723"/>
        <v/>
      </c>
      <c r="W451" s="321" t="str">
        <f t="shared" si="723"/>
        <v/>
      </c>
      <c r="X451" s="321" t="str">
        <f t="shared" si="723"/>
        <v/>
      </c>
      <c r="Y451" s="321" t="str">
        <f t="shared" si="723"/>
        <v/>
      </c>
      <c r="Z451" s="321" t="str">
        <f t="shared" si="723"/>
        <v/>
      </c>
      <c r="AA451" s="321" t="str">
        <f t="shared" si="723"/>
        <v/>
      </c>
      <c r="AB451" s="321" t="str">
        <f t="shared" si="723"/>
        <v/>
      </c>
      <c r="AC451" s="321" t="str">
        <f t="shared" si="723"/>
        <v/>
      </c>
      <c r="AD451" s="321" t="str">
        <f t="shared" si="723"/>
        <v/>
      </c>
      <c r="AE451" s="321" t="str">
        <f t="shared" si="723"/>
        <v/>
      </c>
      <c r="AF451" s="321" t="str">
        <f t="shared" si="723"/>
        <v/>
      </c>
      <c r="AG451" s="321" t="str">
        <f t="shared" si="723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 t="str">
        <f t="shared" ref="D452:AG452" si="724">IF(G$79="","",IF(D$181="",0,IF((1-$D$421)*D$181-SUM(D$453)&lt;0,0,(1-$D$421)*D$181-SUM(D$453))))</f>
        <v/>
      </c>
      <c r="E452" s="139" t="str">
        <f t="shared" si="724"/>
        <v/>
      </c>
      <c r="F452" s="139" t="str">
        <f t="shared" si="724"/>
        <v/>
      </c>
      <c r="G452" s="139" t="str">
        <f t="shared" si="724"/>
        <v/>
      </c>
      <c r="H452" s="139" t="str">
        <f t="shared" si="724"/>
        <v/>
      </c>
      <c r="I452" s="139" t="str">
        <f t="shared" si="724"/>
        <v/>
      </c>
      <c r="J452" s="139" t="str">
        <f t="shared" si="724"/>
        <v/>
      </c>
      <c r="K452" s="139" t="str">
        <f t="shared" si="724"/>
        <v/>
      </c>
      <c r="L452" s="139" t="str">
        <f t="shared" si="724"/>
        <v/>
      </c>
      <c r="M452" s="139" t="str">
        <f t="shared" si="724"/>
        <v/>
      </c>
      <c r="N452" s="139" t="str">
        <f t="shared" si="724"/>
        <v/>
      </c>
      <c r="O452" s="139" t="str">
        <f t="shared" si="724"/>
        <v/>
      </c>
      <c r="P452" s="139" t="str">
        <f t="shared" si="724"/>
        <v/>
      </c>
      <c r="Q452" s="139" t="str">
        <f t="shared" si="724"/>
        <v/>
      </c>
      <c r="R452" s="139" t="str">
        <f t="shared" si="724"/>
        <v/>
      </c>
      <c r="S452" s="139" t="str">
        <f t="shared" si="724"/>
        <v/>
      </c>
      <c r="T452" s="139" t="str">
        <f t="shared" si="724"/>
        <v/>
      </c>
      <c r="U452" s="139" t="str">
        <f t="shared" si="724"/>
        <v/>
      </c>
      <c r="V452" s="139" t="str">
        <f t="shared" si="724"/>
        <v/>
      </c>
      <c r="W452" s="139" t="str">
        <f t="shared" si="724"/>
        <v/>
      </c>
      <c r="X452" s="139" t="str">
        <f t="shared" si="724"/>
        <v/>
      </c>
      <c r="Y452" s="139" t="str">
        <f t="shared" si="724"/>
        <v/>
      </c>
      <c r="Z452" s="139" t="str">
        <f t="shared" si="724"/>
        <v/>
      </c>
      <c r="AA452" s="139" t="str">
        <f t="shared" si="724"/>
        <v/>
      </c>
      <c r="AB452" s="139" t="str">
        <f t="shared" si="724"/>
        <v/>
      </c>
      <c r="AC452" s="139" t="str">
        <f t="shared" si="724"/>
        <v/>
      </c>
      <c r="AD452" s="139" t="str">
        <f t="shared" si="724"/>
        <v/>
      </c>
      <c r="AE452" s="139" t="str">
        <f t="shared" si="724"/>
        <v/>
      </c>
      <c r="AF452" s="139" t="str">
        <f t="shared" si="724"/>
        <v/>
      </c>
      <c r="AG452" s="139" t="str">
        <f t="shared" si="724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725">IF(H$79="","",E$193)</f>
        <v/>
      </c>
      <c r="F453" s="139" t="str">
        <f t="shared" si="725"/>
        <v/>
      </c>
      <c r="G453" s="139" t="str">
        <f t="shared" si="725"/>
        <v/>
      </c>
      <c r="H453" s="139" t="str">
        <f t="shared" si="725"/>
        <v/>
      </c>
      <c r="I453" s="139" t="str">
        <f t="shared" si="725"/>
        <v/>
      </c>
      <c r="J453" s="139" t="str">
        <f t="shared" si="725"/>
        <v/>
      </c>
      <c r="K453" s="139" t="str">
        <f t="shared" si="725"/>
        <v/>
      </c>
      <c r="L453" s="139" t="str">
        <f t="shared" si="725"/>
        <v/>
      </c>
      <c r="M453" s="139" t="str">
        <f t="shared" si="725"/>
        <v/>
      </c>
      <c r="N453" s="139" t="str">
        <f t="shared" si="725"/>
        <v/>
      </c>
      <c r="O453" s="139" t="str">
        <f t="shared" si="725"/>
        <v/>
      </c>
      <c r="P453" s="139" t="str">
        <f t="shared" si="725"/>
        <v/>
      </c>
      <c r="Q453" s="139" t="str">
        <f t="shared" si="725"/>
        <v/>
      </c>
      <c r="R453" s="139" t="str">
        <f t="shared" si="725"/>
        <v/>
      </c>
      <c r="S453" s="139" t="str">
        <f t="shared" si="725"/>
        <v/>
      </c>
      <c r="T453" s="139" t="str">
        <f t="shared" si="725"/>
        <v/>
      </c>
      <c r="U453" s="139" t="str">
        <f t="shared" si="725"/>
        <v/>
      </c>
      <c r="V453" s="139" t="str">
        <f t="shared" si="725"/>
        <v/>
      </c>
      <c r="W453" s="139" t="str">
        <f t="shared" si="725"/>
        <v/>
      </c>
      <c r="X453" s="139" t="str">
        <f t="shared" si="725"/>
        <v/>
      </c>
      <c r="Y453" s="139" t="str">
        <f t="shared" si="725"/>
        <v/>
      </c>
      <c r="Z453" s="139" t="str">
        <f t="shared" si="725"/>
        <v/>
      </c>
      <c r="AA453" s="139" t="str">
        <f t="shared" si="725"/>
        <v/>
      </c>
      <c r="AB453" s="139" t="str">
        <f t="shared" si="725"/>
        <v/>
      </c>
      <c r="AC453" s="139" t="str">
        <f t="shared" si="725"/>
        <v/>
      </c>
      <c r="AD453" s="139" t="str">
        <f t="shared" si="725"/>
        <v/>
      </c>
      <c r="AE453" s="139" t="str">
        <f t="shared" si="725"/>
        <v/>
      </c>
      <c r="AF453" s="139" t="str">
        <f t="shared" si="725"/>
        <v/>
      </c>
      <c r="AG453" s="139" t="str">
        <f t="shared" si="725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 t="str">
        <f t="shared" ref="D454:AG454" si="726">IF(G$79="","",IF(D$181="",0,$D$421*D$181))</f>
        <v/>
      </c>
      <c r="E454" s="139" t="str">
        <f t="shared" si="726"/>
        <v/>
      </c>
      <c r="F454" s="139" t="str">
        <f t="shared" si="726"/>
        <v/>
      </c>
      <c r="G454" s="139" t="str">
        <f t="shared" si="726"/>
        <v/>
      </c>
      <c r="H454" s="139" t="str">
        <f t="shared" si="726"/>
        <v/>
      </c>
      <c r="I454" s="139" t="str">
        <f t="shared" si="726"/>
        <v/>
      </c>
      <c r="J454" s="139" t="str">
        <f t="shared" si="726"/>
        <v/>
      </c>
      <c r="K454" s="139" t="str">
        <f t="shared" si="726"/>
        <v/>
      </c>
      <c r="L454" s="139" t="str">
        <f t="shared" si="726"/>
        <v/>
      </c>
      <c r="M454" s="139" t="str">
        <f t="shared" si="726"/>
        <v/>
      </c>
      <c r="N454" s="139" t="str">
        <f t="shared" si="726"/>
        <v/>
      </c>
      <c r="O454" s="139" t="str">
        <f t="shared" si="726"/>
        <v/>
      </c>
      <c r="P454" s="139" t="str">
        <f t="shared" si="726"/>
        <v/>
      </c>
      <c r="Q454" s="139" t="str">
        <f t="shared" si="726"/>
        <v/>
      </c>
      <c r="R454" s="139" t="str">
        <f t="shared" si="726"/>
        <v/>
      </c>
      <c r="S454" s="139" t="str">
        <f t="shared" si="726"/>
        <v/>
      </c>
      <c r="T454" s="139" t="str">
        <f t="shared" si="726"/>
        <v/>
      </c>
      <c r="U454" s="139" t="str">
        <f t="shared" si="726"/>
        <v/>
      </c>
      <c r="V454" s="139" t="str">
        <f t="shared" si="726"/>
        <v/>
      </c>
      <c r="W454" s="139" t="str">
        <f t="shared" si="726"/>
        <v/>
      </c>
      <c r="X454" s="139" t="str">
        <f t="shared" si="726"/>
        <v/>
      </c>
      <c r="Y454" s="139" t="str">
        <f t="shared" si="726"/>
        <v/>
      </c>
      <c r="Z454" s="139" t="str">
        <f t="shared" si="726"/>
        <v/>
      </c>
      <c r="AA454" s="139" t="str">
        <f t="shared" si="726"/>
        <v/>
      </c>
      <c r="AB454" s="139" t="str">
        <f t="shared" si="726"/>
        <v/>
      </c>
      <c r="AC454" s="139" t="str">
        <f t="shared" si="726"/>
        <v/>
      </c>
      <c r="AD454" s="139" t="str">
        <f t="shared" si="726"/>
        <v/>
      </c>
      <c r="AE454" s="139" t="str">
        <f t="shared" si="726"/>
        <v/>
      </c>
      <c r="AF454" s="139" t="str">
        <f t="shared" si="726"/>
        <v/>
      </c>
      <c r="AG454" s="139" t="str">
        <f t="shared" si="726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 t="str">
        <f>IF(G$79="","",D$368)</f>
        <v/>
      </c>
      <c r="E455" s="139" t="str">
        <f t="shared" ref="E455:AG455" si="727">IF(H$79="","",E$368)</f>
        <v/>
      </c>
      <c r="F455" s="139" t="str">
        <f t="shared" si="727"/>
        <v/>
      </c>
      <c r="G455" s="139" t="str">
        <f t="shared" si="727"/>
        <v/>
      </c>
      <c r="H455" s="139" t="str">
        <f t="shared" si="727"/>
        <v/>
      </c>
      <c r="I455" s="139" t="str">
        <f t="shared" si="727"/>
        <v/>
      </c>
      <c r="J455" s="139" t="str">
        <f t="shared" si="727"/>
        <v/>
      </c>
      <c r="K455" s="139" t="str">
        <f t="shared" si="727"/>
        <v/>
      </c>
      <c r="L455" s="139" t="str">
        <f t="shared" si="727"/>
        <v/>
      </c>
      <c r="M455" s="139" t="str">
        <f t="shared" si="727"/>
        <v/>
      </c>
      <c r="N455" s="139" t="str">
        <f t="shared" si="727"/>
        <v/>
      </c>
      <c r="O455" s="139" t="str">
        <f t="shared" si="727"/>
        <v/>
      </c>
      <c r="P455" s="139" t="str">
        <f t="shared" si="727"/>
        <v/>
      </c>
      <c r="Q455" s="139" t="str">
        <f t="shared" si="727"/>
        <v/>
      </c>
      <c r="R455" s="139" t="str">
        <f t="shared" si="727"/>
        <v/>
      </c>
      <c r="S455" s="139" t="str">
        <f t="shared" si="727"/>
        <v/>
      </c>
      <c r="T455" s="139" t="str">
        <f t="shared" si="727"/>
        <v/>
      </c>
      <c r="U455" s="139" t="str">
        <f t="shared" si="727"/>
        <v/>
      </c>
      <c r="V455" s="139" t="str">
        <f t="shared" si="727"/>
        <v/>
      </c>
      <c r="W455" s="139" t="str">
        <f t="shared" si="727"/>
        <v/>
      </c>
      <c r="X455" s="139" t="str">
        <f t="shared" si="727"/>
        <v/>
      </c>
      <c r="Y455" s="139" t="str">
        <f t="shared" si="727"/>
        <v/>
      </c>
      <c r="Z455" s="139" t="str">
        <f t="shared" si="727"/>
        <v/>
      </c>
      <c r="AA455" s="139" t="str">
        <f t="shared" si="727"/>
        <v/>
      </c>
      <c r="AB455" s="139" t="str">
        <f t="shared" si="727"/>
        <v/>
      </c>
      <c r="AC455" s="139" t="str">
        <f t="shared" si="727"/>
        <v/>
      </c>
      <c r="AD455" s="139" t="str">
        <f t="shared" si="727"/>
        <v/>
      </c>
      <c r="AE455" s="139" t="str">
        <f t="shared" si="727"/>
        <v/>
      </c>
      <c r="AF455" s="139" t="str">
        <f t="shared" si="727"/>
        <v/>
      </c>
      <c r="AG455" s="139" t="str">
        <f t="shared" si="727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 t="str">
        <f>IF(G$79="","",SUM(D$309,D$326))</f>
        <v/>
      </c>
      <c r="E458" s="141" t="str">
        <f t="shared" ref="E458:AG458" si="728">IF(H$79="","",SUM(E$309,E$326))</f>
        <v/>
      </c>
      <c r="F458" s="141" t="str">
        <f t="shared" si="728"/>
        <v/>
      </c>
      <c r="G458" s="141" t="str">
        <f t="shared" si="728"/>
        <v/>
      </c>
      <c r="H458" s="141" t="str">
        <f t="shared" si="728"/>
        <v/>
      </c>
      <c r="I458" s="141" t="str">
        <f t="shared" si="728"/>
        <v/>
      </c>
      <c r="J458" s="141" t="str">
        <f t="shared" si="728"/>
        <v/>
      </c>
      <c r="K458" s="141" t="str">
        <f t="shared" si="728"/>
        <v/>
      </c>
      <c r="L458" s="141" t="str">
        <f t="shared" si="728"/>
        <v/>
      </c>
      <c r="M458" s="141" t="str">
        <f t="shared" si="728"/>
        <v/>
      </c>
      <c r="N458" s="141" t="str">
        <f t="shared" si="728"/>
        <v/>
      </c>
      <c r="O458" s="141" t="str">
        <f t="shared" si="728"/>
        <v/>
      </c>
      <c r="P458" s="141" t="str">
        <f t="shared" si="728"/>
        <v/>
      </c>
      <c r="Q458" s="141" t="str">
        <f t="shared" si="728"/>
        <v/>
      </c>
      <c r="R458" s="141" t="str">
        <f t="shared" si="728"/>
        <v/>
      </c>
      <c r="S458" s="141" t="str">
        <f t="shared" si="728"/>
        <v/>
      </c>
      <c r="T458" s="141" t="str">
        <f t="shared" si="728"/>
        <v/>
      </c>
      <c r="U458" s="141" t="str">
        <f t="shared" si="728"/>
        <v/>
      </c>
      <c r="V458" s="141" t="str">
        <f t="shared" si="728"/>
        <v/>
      </c>
      <c r="W458" s="141" t="str">
        <f t="shared" si="728"/>
        <v/>
      </c>
      <c r="X458" s="141" t="str">
        <f t="shared" si="728"/>
        <v/>
      </c>
      <c r="Y458" s="141" t="str">
        <f t="shared" si="728"/>
        <v/>
      </c>
      <c r="Z458" s="141" t="str">
        <f t="shared" si="728"/>
        <v/>
      </c>
      <c r="AA458" s="141" t="str">
        <f t="shared" si="728"/>
        <v/>
      </c>
      <c r="AB458" s="141" t="str">
        <f t="shared" si="728"/>
        <v/>
      </c>
      <c r="AC458" s="141" t="str">
        <f t="shared" si="728"/>
        <v/>
      </c>
      <c r="AD458" s="141" t="str">
        <f t="shared" si="728"/>
        <v/>
      </c>
      <c r="AE458" s="141" t="str">
        <f t="shared" si="728"/>
        <v/>
      </c>
      <c r="AF458" s="141" t="str">
        <f t="shared" si="728"/>
        <v/>
      </c>
      <c r="AG458" s="141" t="str">
        <f t="shared" si="728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 t="str">
        <f>IF(G$79="","",SUM(D460:D466))</f>
        <v/>
      </c>
      <c r="E459" s="321" t="str">
        <f t="shared" ref="E459:AG459" si="729">IF(H$79="","",SUM(E460:E466))</f>
        <v/>
      </c>
      <c r="F459" s="321" t="str">
        <f t="shared" si="729"/>
        <v/>
      </c>
      <c r="G459" s="321" t="str">
        <f t="shared" si="729"/>
        <v/>
      </c>
      <c r="H459" s="321" t="str">
        <f t="shared" si="729"/>
        <v/>
      </c>
      <c r="I459" s="321" t="str">
        <f t="shared" si="729"/>
        <v/>
      </c>
      <c r="J459" s="321" t="str">
        <f t="shared" si="729"/>
        <v/>
      </c>
      <c r="K459" s="321" t="str">
        <f t="shared" si="729"/>
        <v/>
      </c>
      <c r="L459" s="321" t="str">
        <f t="shared" si="729"/>
        <v/>
      </c>
      <c r="M459" s="321" t="str">
        <f t="shared" si="729"/>
        <v/>
      </c>
      <c r="N459" s="321" t="str">
        <f t="shared" si="729"/>
        <v/>
      </c>
      <c r="O459" s="321" t="str">
        <f t="shared" si="729"/>
        <v/>
      </c>
      <c r="P459" s="321" t="str">
        <f t="shared" si="729"/>
        <v/>
      </c>
      <c r="Q459" s="321" t="str">
        <f t="shared" si="729"/>
        <v/>
      </c>
      <c r="R459" s="321" t="str">
        <f t="shared" si="729"/>
        <v/>
      </c>
      <c r="S459" s="321" t="str">
        <f t="shared" si="729"/>
        <v/>
      </c>
      <c r="T459" s="321" t="str">
        <f t="shared" si="729"/>
        <v/>
      </c>
      <c r="U459" s="321" t="str">
        <f t="shared" si="729"/>
        <v/>
      </c>
      <c r="V459" s="321" t="str">
        <f t="shared" si="729"/>
        <v/>
      </c>
      <c r="W459" s="321" t="str">
        <f t="shared" si="729"/>
        <v/>
      </c>
      <c r="X459" s="321" t="str">
        <f t="shared" si="729"/>
        <v/>
      </c>
      <c r="Y459" s="321" t="str">
        <f t="shared" si="729"/>
        <v/>
      </c>
      <c r="Z459" s="321" t="str">
        <f t="shared" si="729"/>
        <v/>
      </c>
      <c r="AA459" s="321" t="str">
        <f t="shared" si="729"/>
        <v/>
      </c>
      <c r="AB459" s="321" t="str">
        <f t="shared" si="729"/>
        <v/>
      </c>
      <c r="AC459" s="321" t="str">
        <f t="shared" si="729"/>
        <v/>
      </c>
      <c r="AD459" s="321" t="str">
        <f t="shared" si="729"/>
        <v/>
      </c>
      <c r="AE459" s="321" t="str">
        <f t="shared" si="729"/>
        <v/>
      </c>
      <c r="AF459" s="321" t="str">
        <f t="shared" si="729"/>
        <v/>
      </c>
      <c r="AG459" s="321" t="str">
        <f t="shared" si="729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 t="str">
        <f>IF(G$79="","",IF(D$181="",0,D$181))</f>
        <v/>
      </c>
      <c r="E460" s="139" t="str">
        <f t="shared" ref="E460:AG460" si="730">IF(H$79="","",IF(E$181="",0,E$181))</f>
        <v/>
      </c>
      <c r="F460" s="139" t="str">
        <f t="shared" si="730"/>
        <v/>
      </c>
      <c r="G460" s="139" t="str">
        <f t="shared" si="730"/>
        <v/>
      </c>
      <c r="H460" s="139" t="str">
        <f t="shared" si="730"/>
        <v/>
      </c>
      <c r="I460" s="139" t="str">
        <f t="shared" si="730"/>
        <v/>
      </c>
      <c r="J460" s="139" t="str">
        <f t="shared" si="730"/>
        <v/>
      </c>
      <c r="K460" s="139" t="str">
        <f t="shared" si="730"/>
        <v/>
      </c>
      <c r="L460" s="139" t="str">
        <f t="shared" si="730"/>
        <v/>
      </c>
      <c r="M460" s="139" t="str">
        <f t="shared" si="730"/>
        <v/>
      </c>
      <c r="N460" s="139" t="str">
        <f t="shared" si="730"/>
        <v/>
      </c>
      <c r="O460" s="139" t="str">
        <f t="shared" si="730"/>
        <v/>
      </c>
      <c r="P460" s="139" t="str">
        <f t="shared" si="730"/>
        <v/>
      </c>
      <c r="Q460" s="139" t="str">
        <f t="shared" si="730"/>
        <v/>
      </c>
      <c r="R460" s="139" t="str">
        <f t="shared" si="730"/>
        <v/>
      </c>
      <c r="S460" s="139" t="str">
        <f t="shared" si="730"/>
        <v/>
      </c>
      <c r="T460" s="139" t="str">
        <f t="shared" si="730"/>
        <v/>
      </c>
      <c r="U460" s="139" t="str">
        <f t="shared" si="730"/>
        <v/>
      </c>
      <c r="V460" s="139" t="str">
        <f t="shared" si="730"/>
        <v/>
      </c>
      <c r="W460" s="139" t="str">
        <f t="shared" si="730"/>
        <v/>
      </c>
      <c r="X460" s="139" t="str">
        <f t="shared" si="730"/>
        <v/>
      </c>
      <c r="Y460" s="139" t="str">
        <f t="shared" si="730"/>
        <v/>
      </c>
      <c r="Z460" s="139" t="str">
        <f t="shared" si="730"/>
        <v/>
      </c>
      <c r="AA460" s="139" t="str">
        <f t="shared" si="730"/>
        <v/>
      </c>
      <c r="AB460" s="139" t="str">
        <f t="shared" si="730"/>
        <v/>
      </c>
      <c r="AC460" s="139" t="str">
        <f t="shared" si="730"/>
        <v/>
      </c>
      <c r="AD460" s="139" t="str">
        <f t="shared" si="730"/>
        <v/>
      </c>
      <c r="AE460" s="139" t="str">
        <f t="shared" si="730"/>
        <v/>
      </c>
      <c r="AF460" s="139" t="str">
        <f t="shared" si="730"/>
        <v/>
      </c>
      <c r="AG460" s="139" t="str">
        <f t="shared" si="730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 t="str">
        <f>IF(G$79="","",SUM(D$240,D$185))</f>
        <v/>
      </c>
      <c r="E461" s="139" t="str">
        <f t="shared" ref="E461:AG461" si="731">IF(H$79="","",SUM(E$240,E$185))</f>
        <v/>
      </c>
      <c r="F461" s="139" t="str">
        <f t="shared" si="731"/>
        <v/>
      </c>
      <c r="G461" s="139" t="str">
        <f t="shared" si="731"/>
        <v/>
      </c>
      <c r="H461" s="139" t="str">
        <f t="shared" si="731"/>
        <v/>
      </c>
      <c r="I461" s="139" t="str">
        <f t="shared" si="731"/>
        <v/>
      </c>
      <c r="J461" s="139" t="str">
        <f t="shared" si="731"/>
        <v/>
      </c>
      <c r="K461" s="139" t="str">
        <f t="shared" si="731"/>
        <v/>
      </c>
      <c r="L461" s="139" t="str">
        <f t="shared" si="731"/>
        <v/>
      </c>
      <c r="M461" s="139" t="str">
        <f t="shared" si="731"/>
        <v/>
      </c>
      <c r="N461" s="139" t="str">
        <f t="shared" si="731"/>
        <v/>
      </c>
      <c r="O461" s="139" t="str">
        <f t="shared" si="731"/>
        <v/>
      </c>
      <c r="P461" s="139" t="str">
        <f t="shared" si="731"/>
        <v/>
      </c>
      <c r="Q461" s="139" t="str">
        <f t="shared" si="731"/>
        <v/>
      </c>
      <c r="R461" s="139" t="str">
        <f t="shared" si="731"/>
        <v/>
      </c>
      <c r="S461" s="139" t="str">
        <f t="shared" si="731"/>
        <v/>
      </c>
      <c r="T461" s="139" t="str">
        <f t="shared" si="731"/>
        <v/>
      </c>
      <c r="U461" s="139" t="str">
        <f t="shared" si="731"/>
        <v/>
      </c>
      <c r="V461" s="139" t="str">
        <f t="shared" si="731"/>
        <v/>
      </c>
      <c r="W461" s="139" t="str">
        <f t="shared" si="731"/>
        <v/>
      </c>
      <c r="X461" s="139" t="str">
        <f t="shared" si="731"/>
        <v/>
      </c>
      <c r="Y461" s="139" t="str">
        <f t="shared" si="731"/>
        <v/>
      </c>
      <c r="Z461" s="139" t="str">
        <f t="shared" si="731"/>
        <v/>
      </c>
      <c r="AA461" s="139" t="str">
        <f t="shared" si="731"/>
        <v/>
      </c>
      <c r="AB461" s="139" t="str">
        <f t="shared" si="731"/>
        <v/>
      </c>
      <c r="AC461" s="139" t="str">
        <f t="shared" si="731"/>
        <v/>
      </c>
      <c r="AD461" s="139" t="str">
        <f t="shared" si="731"/>
        <v/>
      </c>
      <c r="AE461" s="139" t="str">
        <f t="shared" si="731"/>
        <v/>
      </c>
      <c r="AF461" s="139" t="str">
        <f t="shared" si="731"/>
        <v/>
      </c>
      <c r="AG461" s="139" t="str">
        <f t="shared" si="731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732">IF(H$79="","",E$194)</f>
        <v/>
      </c>
      <c r="F462" s="139" t="str">
        <f t="shared" si="732"/>
        <v/>
      </c>
      <c r="G462" s="139" t="str">
        <f t="shared" si="732"/>
        <v/>
      </c>
      <c r="H462" s="139" t="str">
        <f t="shared" si="732"/>
        <v/>
      </c>
      <c r="I462" s="139" t="str">
        <f t="shared" si="732"/>
        <v/>
      </c>
      <c r="J462" s="139" t="str">
        <f t="shared" si="732"/>
        <v/>
      </c>
      <c r="K462" s="139" t="str">
        <f t="shared" si="732"/>
        <v/>
      </c>
      <c r="L462" s="139" t="str">
        <f t="shared" si="732"/>
        <v/>
      </c>
      <c r="M462" s="139" t="str">
        <f t="shared" si="732"/>
        <v/>
      </c>
      <c r="N462" s="139" t="str">
        <f t="shared" si="732"/>
        <v/>
      </c>
      <c r="O462" s="139" t="str">
        <f t="shared" si="732"/>
        <v/>
      </c>
      <c r="P462" s="139" t="str">
        <f t="shared" si="732"/>
        <v/>
      </c>
      <c r="Q462" s="139" t="str">
        <f t="shared" si="732"/>
        <v/>
      </c>
      <c r="R462" s="139" t="str">
        <f t="shared" si="732"/>
        <v/>
      </c>
      <c r="S462" s="139" t="str">
        <f t="shared" si="732"/>
        <v/>
      </c>
      <c r="T462" s="139" t="str">
        <f t="shared" si="732"/>
        <v/>
      </c>
      <c r="U462" s="139" t="str">
        <f t="shared" si="732"/>
        <v/>
      </c>
      <c r="V462" s="139" t="str">
        <f t="shared" si="732"/>
        <v/>
      </c>
      <c r="W462" s="139" t="str">
        <f t="shared" si="732"/>
        <v/>
      </c>
      <c r="X462" s="139" t="str">
        <f t="shared" si="732"/>
        <v/>
      </c>
      <c r="Y462" s="139" t="str">
        <f t="shared" si="732"/>
        <v/>
      </c>
      <c r="Z462" s="139" t="str">
        <f t="shared" si="732"/>
        <v/>
      </c>
      <c r="AA462" s="139" t="str">
        <f t="shared" si="732"/>
        <v/>
      </c>
      <c r="AB462" s="139" t="str">
        <f t="shared" si="732"/>
        <v/>
      </c>
      <c r="AC462" s="139" t="str">
        <f t="shared" si="732"/>
        <v/>
      </c>
      <c r="AD462" s="139" t="str">
        <f t="shared" si="732"/>
        <v/>
      </c>
      <c r="AE462" s="139" t="str">
        <f t="shared" si="732"/>
        <v/>
      </c>
      <c r="AF462" s="139" t="str">
        <f t="shared" si="732"/>
        <v/>
      </c>
      <c r="AG462" s="139" t="str">
        <f t="shared" si="732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733">IF(H$79="","",E$195)</f>
        <v/>
      </c>
      <c r="F463" s="139" t="str">
        <f t="shared" si="733"/>
        <v/>
      </c>
      <c r="G463" s="139" t="str">
        <f t="shared" si="733"/>
        <v/>
      </c>
      <c r="H463" s="139" t="str">
        <f t="shared" si="733"/>
        <v/>
      </c>
      <c r="I463" s="139" t="str">
        <f t="shared" si="733"/>
        <v/>
      </c>
      <c r="J463" s="139" t="str">
        <f t="shared" si="733"/>
        <v/>
      </c>
      <c r="K463" s="139" t="str">
        <f t="shared" si="733"/>
        <v/>
      </c>
      <c r="L463" s="139" t="str">
        <f t="shared" si="733"/>
        <v/>
      </c>
      <c r="M463" s="139" t="str">
        <f t="shared" si="733"/>
        <v/>
      </c>
      <c r="N463" s="139" t="str">
        <f t="shared" si="733"/>
        <v/>
      </c>
      <c r="O463" s="139" t="str">
        <f t="shared" si="733"/>
        <v/>
      </c>
      <c r="P463" s="139" t="str">
        <f t="shared" si="733"/>
        <v/>
      </c>
      <c r="Q463" s="139" t="str">
        <f t="shared" si="733"/>
        <v/>
      </c>
      <c r="R463" s="139" t="str">
        <f t="shared" si="733"/>
        <v/>
      </c>
      <c r="S463" s="139" t="str">
        <f t="shared" si="733"/>
        <v/>
      </c>
      <c r="T463" s="139" t="str">
        <f t="shared" si="733"/>
        <v/>
      </c>
      <c r="U463" s="139" t="str">
        <f t="shared" si="733"/>
        <v/>
      </c>
      <c r="V463" s="139" t="str">
        <f t="shared" si="733"/>
        <v/>
      </c>
      <c r="W463" s="139" t="str">
        <f t="shared" si="733"/>
        <v/>
      </c>
      <c r="X463" s="139" t="str">
        <f t="shared" si="733"/>
        <v/>
      </c>
      <c r="Y463" s="139" t="str">
        <f t="shared" si="733"/>
        <v/>
      </c>
      <c r="Z463" s="139" t="str">
        <f t="shared" si="733"/>
        <v/>
      </c>
      <c r="AA463" s="139" t="str">
        <f t="shared" si="733"/>
        <v/>
      </c>
      <c r="AB463" s="139" t="str">
        <f t="shared" si="733"/>
        <v/>
      </c>
      <c r="AC463" s="139" t="str">
        <f t="shared" si="733"/>
        <v/>
      </c>
      <c r="AD463" s="139" t="str">
        <f t="shared" si="733"/>
        <v/>
      </c>
      <c r="AE463" s="139" t="str">
        <f t="shared" si="733"/>
        <v/>
      </c>
      <c r="AF463" s="139" t="str">
        <f t="shared" si="733"/>
        <v/>
      </c>
      <c r="AG463" s="139" t="str">
        <f t="shared" si="733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 t="str">
        <f t="shared" ref="D464:AG464" si="734">IF(G$79="","",IF(SUM(D455)-SUM(D461,D463,D237)&gt;0,(SUM(D455)-SUM(D461,D463,D237))*$D$39,0))</f>
        <v/>
      </c>
      <c r="E464" s="139" t="str">
        <f t="shared" si="734"/>
        <v/>
      </c>
      <c r="F464" s="139" t="str">
        <f t="shared" si="734"/>
        <v/>
      </c>
      <c r="G464" s="139" t="str">
        <f t="shared" si="734"/>
        <v/>
      </c>
      <c r="H464" s="139" t="str">
        <f t="shared" si="734"/>
        <v/>
      </c>
      <c r="I464" s="139" t="str">
        <f t="shared" si="734"/>
        <v/>
      </c>
      <c r="J464" s="139" t="str">
        <f t="shared" si="734"/>
        <v/>
      </c>
      <c r="K464" s="139" t="str">
        <f t="shared" si="734"/>
        <v/>
      </c>
      <c r="L464" s="139" t="str">
        <f t="shared" si="734"/>
        <v/>
      </c>
      <c r="M464" s="139" t="str">
        <f t="shared" si="734"/>
        <v/>
      </c>
      <c r="N464" s="139" t="str">
        <f t="shared" si="734"/>
        <v/>
      </c>
      <c r="O464" s="139" t="str">
        <f t="shared" si="734"/>
        <v/>
      </c>
      <c r="P464" s="139" t="str">
        <f t="shared" si="734"/>
        <v/>
      </c>
      <c r="Q464" s="139" t="str">
        <f t="shared" si="734"/>
        <v/>
      </c>
      <c r="R464" s="139" t="str">
        <f t="shared" si="734"/>
        <v/>
      </c>
      <c r="S464" s="139" t="str">
        <f t="shared" si="734"/>
        <v/>
      </c>
      <c r="T464" s="139" t="str">
        <f t="shared" si="734"/>
        <v/>
      </c>
      <c r="U464" s="139" t="str">
        <f t="shared" si="734"/>
        <v/>
      </c>
      <c r="V464" s="139" t="str">
        <f t="shared" si="734"/>
        <v/>
      </c>
      <c r="W464" s="139" t="str">
        <f t="shared" si="734"/>
        <v/>
      </c>
      <c r="X464" s="139" t="str">
        <f t="shared" si="734"/>
        <v/>
      </c>
      <c r="Y464" s="139" t="str">
        <f t="shared" si="734"/>
        <v/>
      </c>
      <c r="Z464" s="139" t="str">
        <f t="shared" si="734"/>
        <v/>
      </c>
      <c r="AA464" s="139" t="str">
        <f t="shared" si="734"/>
        <v/>
      </c>
      <c r="AB464" s="139" t="str">
        <f t="shared" si="734"/>
        <v/>
      </c>
      <c r="AC464" s="139" t="str">
        <f t="shared" si="734"/>
        <v/>
      </c>
      <c r="AD464" s="139" t="str">
        <f t="shared" si="734"/>
        <v/>
      </c>
      <c r="AE464" s="139" t="str">
        <f t="shared" si="734"/>
        <v/>
      </c>
      <c r="AF464" s="139" t="str">
        <f t="shared" si="734"/>
        <v/>
      </c>
      <c r="AG464" s="139" t="str">
        <f t="shared" si="734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 t="str">
        <f>IF(G$79="","",D$390)</f>
        <v/>
      </c>
      <c r="E465" s="139" t="str">
        <f t="shared" ref="E465:AG465" si="735">IF(E$449="","",E$390-D$390)</f>
        <v/>
      </c>
      <c r="F465" s="139" t="str">
        <f t="shared" si="735"/>
        <v/>
      </c>
      <c r="G465" s="139" t="str">
        <f t="shared" si="735"/>
        <v/>
      </c>
      <c r="H465" s="139" t="str">
        <f t="shared" si="735"/>
        <v/>
      </c>
      <c r="I465" s="139" t="str">
        <f t="shared" si="735"/>
        <v/>
      </c>
      <c r="J465" s="139" t="str">
        <f t="shared" si="735"/>
        <v/>
      </c>
      <c r="K465" s="139" t="str">
        <f t="shared" si="735"/>
        <v/>
      </c>
      <c r="L465" s="139" t="str">
        <f t="shared" si="735"/>
        <v/>
      </c>
      <c r="M465" s="139" t="str">
        <f t="shared" si="735"/>
        <v/>
      </c>
      <c r="N465" s="139" t="str">
        <f t="shared" si="735"/>
        <v/>
      </c>
      <c r="O465" s="139" t="str">
        <f t="shared" si="735"/>
        <v/>
      </c>
      <c r="P465" s="139" t="str">
        <f t="shared" si="735"/>
        <v/>
      </c>
      <c r="Q465" s="139" t="str">
        <f t="shared" si="735"/>
        <v/>
      </c>
      <c r="R465" s="139" t="str">
        <f t="shared" si="735"/>
        <v/>
      </c>
      <c r="S465" s="139" t="str">
        <f t="shared" si="735"/>
        <v/>
      </c>
      <c r="T465" s="139" t="str">
        <f t="shared" si="735"/>
        <v/>
      </c>
      <c r="U465" s="139" t="str">
        <f t="shared" si="735"/>
        <v/>
      </c>
      <c r="V465" s="139" t="str">
        <f t="shared" si="735"/>
        <v/>
      </c>
      <c r="W465" s="139" t="str">
        <f t="shared" si="735"/>
        <v/>
      </c>
      <c r="X465" s="139" t="str">
        <f t="shared" si="735"/>
        <v/>
      </c>
      <c r="Y465" s="139" t="str">
        <f t="shared" si="735"/>
        <v/>
      </c>
      <c r="Z465" s="139" t="str">
        <f t="shared" si="735"/>
        <v/>
      </c>
      <c r="AA465" s="139" t="str">
        <f t="shared" si="735"/>
        <v/>
      </c>
      <c r="AB465" s="139" t="str">
        <f t="shared" si="735"/>
        <v/>
      </c>
      <c r="AC465" s="139" t="str">
        <f t="shared" si="735"/>
        <v/>
      </c>
      <c r="AD465" s="139" t="str">
        <f t="shared" si="735"/>
        <v/>
      </c>
      <c r="AE465" s="139" t="str">
        <f t="shared" si="735"/>
        <v/>
      </c>
      <c r="AF465" s="139" t="str">
        <f t="shared" si="735"/>
        <v/>
      </c>
      <c r="AG465" s="139" t="str">
        <f t="shared" si="735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 t="str">
        <f>IF(G$79="","",D451-D459)</f>
        <v/>
      </c>
      <c r="E467" s="138" t="str">
        <f t="shared" ref="E467:AG467" si="736">IF(E$449="","",E451-E459)</f>
        <v/>
      </c>
      <c r="F467" s="138" t="str">
        <f t="shared" si="736"/>
        <v/>
      </c>
      <c r="G467" s="138" t="str">
        <f t="shared" si="736"/>
        <v/>
      </c>
      <c r="H467" s="138" t="str">
        <f t="shared" si="736"/>
        <v/>
      </c>
      <c r="I467" s="138" t="str">
        <f t="shared" si="736"/>
        <v/>
      </c>
      <c r="J467" s="138" t="str">
        <f t="shared" si="736"/>
        <v/>
      </c>
      <c r="K467" s="138" t="str">
        <f t="shared" si="736"/>
        <v/>
      </c>
      <c r="L467" s="138" t="str">
        <f t="shared" si="736"/>
        <v/>
      </c>
      <c r="M467" s="138" t="str">
        <f t="shared" si="736"/>
        <v/>
      </c>
      <c r="N467" s="138" t="str">
        <f t="shared" si="736"/>
        <v/>
      </c>
      <c r="O467" s="138" t="str">
        <f t="shared" si="736"/>
        <v/>
      </c>
      <c r="P467" s="138" t="str">
        <f t="shared" si="736"/>
        <v/>
      </c>
      <c r="Q467" s="138" t="str">
        <f t="shared" si="736"/>
        <v/>
      </c>
      <c r="R467" s="138" t="str">
        <f t="shared" si="736"/>
        <v/>
      </c>
      <c r="S467" s="138" t="str">
        <f t="shared" si="736"/>
        <v/>
      </c>
      <c r="T467" s="138" t="str">
        <f t="shared" si="736"/>
        <v/>
      </c>
      <c r="U467" s="138" t="str">
        <f t="shared" si="736"/>
        <v/>
      </c>
      <c r="V467" s="138" t="str">
        <f t="shared" si="736"/>
        <v/>
      </c>
      <c r="W467" s="138" t="str">
        <f t="shared" si="736"/>
        <v/>
      </c>
      <c r="X467" s="138" t="str">
        <f t="shared" si="736"/>
        <v/>
      </c>
      <c r="Y467" s="138" t="str">
        <f t="shared" si="736"/>
        <v/>
      </c>
      <c r="Z467" s="138" t="str">
        <f t="shared" si="736"/>
        <v/>
      </c>
      <c r="AA467" s="138" t="str">
        <f t="shared" si="736"/>
        <v/>
      </c>
      <c r="AB467" s="138" t="str">
        <f t="shared" si="736"/>
        <v/>
      </c>
      <c r="AC467" s="138" t="str">
        <f t="shared" si="736"/>
        <v/>
      </c>
      <c r="AD467" s="138" t="str">
        <f t="shared" si="736"/>
        <v/>
      </c>
      <c r="AE467" s="138" t="str">
        <f t="shared" si="736"/>
        <v/>
      </c>
      <c r="AF467" s="138" t="str">
        <f t="shared" si="736"/>
        <v/>
      </c>
      <c r="AG467" s="138" t="str">
        <f t="shared" si="736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 t="str">
        <f>IF(G$79="","",D450+D467)</f>
        <v/>
      </c>
      <c r="E468" s="137" t="str">
        <f t="shared" ref="E468:AG468" si="737">IF(E$449="","",E450+E467)</f>
        <v/>
      </c>
      <c r="F468" s="137" t="str">
        <f t="shared" si="737"/>
        <v/>
      </c>
      <c r="G468" s="137" t="str">
        <f t="shared" si="737"/>
        <v/>
      </c>
      <c r="H468" s="137" t="str">
        <f t="shared" si="737"/>
        <v/>
      </c>
      <c r="I468" s="137" t="str">
        <f t="shared" si="737"/>
        <v/>
      </c>
      <c r="J468" s="137" t="str">
        <f t="shared" si="737"/>
        <v/>
      </c>
      <c r="K468" s="137" t="str">
        <f t="shared" si="737"/>
        <v/>
      </c>
      <c r="L468" s="137" t="str">
        <f t="shared" si="737"/>
        <v/>
      </c>
      <c r="M468" s="137" t="str">
        <f t="shared" si="737"/>
        <v/>
      </c>
      <c r="N468" s="137" t="str">
        <f t="shared" si="737"/>
        <v/>
      </c>
      <c r="O468" s="137" t="str">
        <f t="shared" si="737"/>
        <v/>
      </c>
      <c r="P468" s="137" t="str">
        <f t="shared" si="737"/>
        <v/>
      </c>
      <c r="Q468" s="137" t="str">
        <f t="shared" si="737"/>
        <v/>
      </c>
      <c r="R468" s="137" t="str">
        <f t="shared" si="737"/>
        <v/>
      </c>
      <c r="S468" s="137" t="str">
        <f t="shared" si="737"/>
        <v/>
      </c>
      <c r="T468" s="137" t="str">
        <f t="shared" si="737"/>
        <v/>
      </c>
      <c r="U468" s="137" t="str">
        <f t="shared" si="737"/>
        <v/>
      </c>
      <c r="V468" s="137" t="str">
        <f t="shared" si="737"/>
        <v/>
      </c>
      <c r="W468" s="137" t="str">
        <f t="shared" si="737"/>
        <v/>
      </c>
      <c r="X468" s="137" t="str">
        <f t="shared" si="737"/>
        <v/>
      </c>
      <c r="Y468" s="137" t="str">
        <f t="shared" si="737"/>
        <v/>
      </c>
      <c r="Z468" s="137" t="str">
        <f t="shared" si="737"/>
        <v/>
      </c>
      <c r="AA468" s="137" t="str">
        <f t="shared" si="737"/>
        <v/>
      </c>
      <c r="AB468" s="137" t="str">
        <f t="shared" si="737"/>
        <v/>
      </c>
      <c r="AC468" s="137" t="str">
        <f t="shared" si="737"/>
        <v/>
      </c>
      <c r="AD468" s="137" t="str">
        <f t="shared" si="737"/>
        <v/>
      </c>
      <c r="AE468" s="137" t="str">
        <f t="shared" si="737"/>
        <v/>
      </c>
      <c r="AF468" s="137" t="str">
        <f t="shared" si="737"/>
        <v/>
      </c>
      <c r="AG468" s="137" t="str">
        <f t="shared" si="737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7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8" customFormat="1" ht="19.5" customHeight="1">
      <c r="A470" s="397"/>
      <c r="B470" s="398" t="s">
        <v>335</v>
      </c>
    </row>
    <row r="471" spans="1:33" s="8" customFormat="1">
      <c r="A471" s="652" t="s">
        <v>10</v>
      </c>
      <c r="B471" s="654" t="s">
        <v>2</v>
      </c>
      <c r="C471" s="656" t="s">
        <v>0</v>
      </c>
      <c r="D471" s="387" t="str">
        <f t="shared" ref="D471" si="738">IF(G$79="","",G$79)</f>
        <v/>
      </c>
      <c r="E471" s="387" t="str">
        <f t="shared" ref="E471" si="739">IF(H$79="","",H$79)</f>
        <v/>
      </c>
      <c r="F471" s="387" t="str">
        <f t="shared" ref="F471" si="740">IF(I$79="","",I$79)</f>
        <v/>
      </c>
      <c r="G471" s="387" t="str">
        <f t="shared" ref="G471" si="741">IF(J$79="","",J$79)</f>
        <v/>
      </c>
      <c r="H471" s="387" t="str">
        <f t="shared" ref="H471" si="742">IF(K$79="","",K$79)</f>
        <v/>
      </c>
      <c r="I471" s="387" t="str">
        <f t="shared" ref="I471" si="743">IF(L$79="","",L$79)</f>
        <v/>
      </c>
      <c r="J471" s="387" t="str">
        <f t="shared" ref="J471" si="744">IF(M$79="","",M$79)</f>
        <v/>
      </c>
      <c r="K471" s="387" t="str">
        <f t="shared" ref="K471" si="745">IF(N$79="","",N$79)</f>
        <v/>
      </c>
      <c r="L471" s="387" t="str">
        <f t="shared" ref="L471" si="746">IF(O$79="","",O$79)</f>
        <v/>
      </c>
      <c r="M471" s="387" t="str">
        <f t="shared" ref="M471" si="747">IF(P$79="","",P$79)</f>
        <v/>
      </c>
      <c r="N471" s="387" t="str">
        <f t="shared" ref="N471" si="748">IF(Q$79="","",Q$79)</f>
        <v/>
      </c>
      <c r="O471" s="387" t="str">
        <f t="shared" ref="O471" si="749">IF(R$79="","",R$79)</f>
        <v/>
      </c>
      <c r="P471" s="387" t="str">
        <f t="shared" ref="P471" si="750">IF(S$79="","",S$79)</f>
        <v/>
      </c>
      <c r="Q471" s="387" t="str">
        <f t="shared" ref="Q471" si="751">IF(T$79="","",T$79)</f>
        <v/>
      </c>
      <c r="R471" s="387" t="str">
        <f t="shared" ref="R471" si="752">IF(U$79="","",U$79)</f>
        <v/>
      </c>
      <c r="S471" s="387" t="str">
        <f t="shared" ref="S471" si="753">IF(V$79="","",V$79)</f>
        <v/>
      </c>
      <c r="T471" s="387" t="str">
        <f t="shared" ref="T471" si="754">IF(W$79="","",W$79)</f>
        <v/>
      </c>
      <c r="U471" s="387" t="str">
        <f t="shared" ref="U471" si="755">IF(X$79="","",X$79)</f>
        <v/>
      </c>
      <c r="V471" s="387" t="str">
        <f t="shared" ref="V471" si="756">IF(Y$79="","",Y$79)</f>
        <v/>
      </c>
      <c r="W471" s="387" t="str">
        <f t="shared" ref="W471" si="757">IF(Z$79="","",Z$79)</f>
        <v/>
      </c>
      <c r="X471" s="387" t="str">
        <f t="shared" ref="X471" si="758">IF(AA$79="","",AA$79)</f>
        <v/>
      </c>
      <c r="Y471" s="387" t="str">
        <f t="shared" ref="Y471" si="759">IF(AB$79="","",AB$79)</f>
        <v/>
      </c>
      <c r="Z471" s="387" t="str">
        <f t="shared" ref="Z471" si="760">IF(AC$79="","",AC$79)</f>
        <v/>
      </c>
      <c r="AA471" s="387" t="str">
        <f t="shared" ref="AA471" si="761">IF(AD$79="","",AD$79)</f>
        <v/>
      </c>
      <c r="AB471" s="387" t="str">
        <f t="shared" ref="AB471" si="762">IF(AE$79="","",AE$79)</f>
        <v/>
      </c>
      <c r="AC471" s="387" t="str">
        <f t="shared" ref="AC471" si="763">IF(AF$79="","",AF$79)</f>
        <v/>
      </c>
      <c r="AD471" s="387" t="str">
        <f t="shared" ref="AD471" si="764">IF(AG$79="","",AG$79)</f>
        <v/>
      </c>
      <c r="AE471" s="387" t="str">
        <f t="shared" ref="AE471" si="765">IF(AH$79="","",AH$79)</f>
        <v/>
      </c>
      <c r="AF471" s="387" t="str">
        <f t="shared" ref="AF471" si="766">IF(AI$79="","",AI$79)</f>
        <v/>
      </c>
      <c r="AG471" s="387" t="str">
        <f t="shared" ref="AG471" si="767">IF(AJ$79="","",AJ$79)</f>
        <v/>
      </c>
    </row>
    <row r="472" spans="1:33" s="8" customFormat="1">
      <c r="A472" s="653"/>
      <c r="B472" s="655"/>
      <c r="C472" s="657"/>
      <c r="D472" s="33" t="str">
        <f t="shared" ref="D472" si="768">IF(G$80="","",G$80)</f>
        <v/>
      </c>
      <c r="E472" s="33" t="str">
        <f t="shared" ref="E472" si="769">IF(H$80="","",H$80)</f>
        <v/>
      </c>
      <c r="F472" s="33" t="str">
        <f t="shared" ref="F472" si="770">IF(I$80="","",I$80)</f>
        <v/>
      </c>
      <c r="G472" s="33" t="str">
        <f t="shared" ref="G472" si="771">IF(J$80="","",J$80)</f>
        <v/>
      </c>
      <c r="H472" s="33" t="str">
        <f t="shared" ref="H472" si="772">IF(K$80="","",K$80)</f>
        <v/>
      </c>
      <c r="I472" s="33" t="str">
        <f t="shared" ref="I472" si="773">IF(L$80="","",L$80)</f>
        <v/>
      </c>
      <c r="J472" s="33" t="str">
        <f t="shared" ref="J472" si="774">IF(M$80="","",M$80)</f>
        <v/>
      </c>
      <c r="K472" s="33" t="str">
        <f t="shared" ref="K472" si="775">IF(N$80="","",N$80)</f>
        <v/>
      </c>
      <c r="L472" s="33" t="str">
        <f t="shared" ref="L472" si="776">IF(O$80="","",O$80)</f>
        <v/>
      </c>
      <c r="M472" s="33" t="str">
        <f t="shared" ref="M472" si="777">IF(P$80="","",P$80)</f>
        <v/>
      </c>
      <c r="N472" s="33" t="str">
        <f t="shared" ref="N472" si="778">IF(Q$80="","",Q$80)</f>
        <v/>
      </c>
      <c r="O472" s="33" t="str">
        <f t="shared" ref="O472" si="779">IF(R$80="","",R$80)</f>
        <v/>
      </c>
      <c r="P472" s="33" t="str">
        <f t="shared" ref="P472" si="780">IF(S$80="","",S$80)</f>
        <v/>
      </c>
      <c r="Q472" s="33" t="str">
        <f t="shared" ref="Q472" si="781">IF(T$80="","",T$80)</f>
        <v/>
      </c>
      <c r="R472" s="33" t="str">
        <f t="shared" ref="R472" si="782">IF(U$80="","",U$80)</f>
        <v/>
      </c>
      <c r="S472" s="33" t="str">
        <f t="shared" ref="S472" si="783">IF(V$80="","",V$80)</f>
        <v/>
      </c>
      <c r="T472" s="33" t="str">
        <f t="shared" ref="T472" si="784">IF(W$80="","",W$80)</f>
        <v/>
      </c>
      <c r="U472" s="33" t="str">
        <f t="shared" ref="U472" si="785">IF(X$80="","",X$80)</f>
        <v/>
      </c>
      <c r="V472" s="33" t="str">
        <f t="shared" ref="V472" si="786">IF(Y$80="","",Y$80)</f>
        <v/>
      </c>
      <c r="W472" s="33" t="str">
        <f t="shared" ref="W472" si="787">IF(Z$80="","",Z$80)</f>
        <v/>
      </c>
      <c r="X472" s="33" t="str">
        <f t="shared" ref="X472" si="788">IF(AA$80="","",AA$80)</f>
        <v/>
      </c>
      <c r="Y472" s="33" t="str">
        <f t="shared" ref="Y472" si="789">IF(AB$80="","",AB$80)</f>
        <v/>
      </c>
      <c r="Z472" s="33" t="str">
        <f t="shared" ref="Z472" si="790">IF(AC$80="","",AC$80)</f>
        <v/>
      </c>
      <c r="AA472" s="33" t="str">
        <f t="shared" ref="AA472" si="791">IF(AD$80="","",AD$80)</f>
        <v/>
      </c>
      <c r="AB472" s="33" t="str">
        <f t="shared" ref="AB472" si="792">IF(AE$80="","",AE$80)</f>
        <v/>
      </c>
      <c r="AC472" s="33" t="str">
        <f t="shared" ref="AC472" si="793">IF(AF$80="","",AF$80)</f>
        <v/>
      </c>
      <c r="AD472" s="33" t="str">
        <f t="shared" ref="AD472" si="794">IF(AG$80="","",AG$80)</f>
        <v/>
      </c>
      <c r="AE472" s="33" t="str">
        <f t="shared" ref="AE472" si="795">IF(AH$80="","",AH$80)</f>
        <v/>
      </c>
      <c r="AF472" s="33" t="str">
        <f t="shared" ref="AF472" si="796">IF(AI$80="","",AI$80)</f>
        <v/>
      </c>
      <c r="AG472" s="33" t="str">
        <f t="shared" ref="AG472" si="797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 t="str">
        <f>IF(H$79="","",D491)</f>
        <v/>
      </c>
      <c r="F473" s="290" t="str">
        <f t="shared" ref="F473" si="798">IF(I$79="","",E491)</f>
        <v/>
      </c>
      <c r="G473" s="290" t="str">
        <f t="shared" ref="G473" si="799">IF(J$79="","",F491)</f>
        <v/>
      </c>
      <c r="H473" s="290" t="str">
        <f t="shared" ref="H473" si="800">IF(K$79="","",G491)</f>
        <v/>
      </c>
      <c r="I473" s="290" t="str">
        <f t="shared" ref="I473" si="801">IF(L$79="","",H491)</f>
        <v/>
      </c>
      <c r="J473" s="290" t="str">
        <f t="shared" ref="J473" si="802">IF(M$79="","",I491)</f>
        <v/>
      </c>
      <c r="K473" s="290" t="str">
        <f t="shared" ref="K473" si="803">IF(N$79="","",J491)</f>
        <v/>
      </c>
      <c r="L473" s="290" t="str">
        <f t="shared" ref="L473" si="804">IF(O$79="","",K491)</f>
        <v/>
      </c>
      <c r="M473" s="290" t="str">
        <f t="shared" ref="M473" si="805">IF(P$79="","",L491)</f>
        <v/>
      </c>
      <c r="N473" s="290" t="str">
        <f t="shared" ref="N473" si="806">IF(Q$79="","",M491)</f>
        <v/>
      </c>
      <c r="O473" s="290" t="str">
        <f t="shared" ref="O473" si="807">IF(R$79="","",N491)</f>
        <v/>
      </c>
      <c r="P473" s="290" t="str">
        <f t="shared" ref="P473" si="808">IF(S$79="","",O491)</f>
        <v/>
      </c>
      <c r="Q473" s="290" t="str">
        <f t="shared" ref="Q473" si="809">IF(T$79="","",P491)</f>
        <v/>
      </c>
      <c r="R473" s="290" t="str">
        <f t="shared" ref="R473" si="810">IF(U$79="","",Q491)</f>
        <v/>
      </c>
      <c r="S473" s="290" t="str">
        <f t="shared" ref="S473" si="811">IF(V$79="","",R491)</f>
        <v/>
      </c>
      <c r="T473" s="290" t="str">
        <f t="shared" ref="T473" si="812">IF(W$79="","",S491)</f>
        <v/>
      </c>
      <c r="U473" s="290" t="str">
        <f t="shared" ref="U473" si="813">IF(X$79="","",T491)</f>
        <v/>
      </c>
      <c r="V473" s="290" t="str">
        <f t="shared" ref="V473" si="814">IF(Y$79="","",U491)</f>
        <v/>
      </c>
      <c r="W473" s="290" t="str">
        <f t="shared" ref="W473" si="815">IF(Z$79="","",V491)</f>
        <v/>
      </c>
      <c r="X473" s="290" t="str">
        <f t="shared" ref="X473" si="816">IF(AA$79="","",W491)</f>
        <v/>
      </c>
      <c r="Y473" s="290" t="str">
        <f t="shared" ref="Y473" si="817">IF(AB$79="","",X491)</f>
        <v/>
      </c>
      <c r="Z473" s="290" t="str">
        <f t="shared" ref="Z473" si="818">IF(AC$79="","",Y491)</f>
        <v/>
      </c>
      <c r="AA473" s="290" t="str">
        <f t="shared" ref="AA473" si="819">IF(AD$79="","",Z491)</f>
        <v/>
      </c>
      <c r="AB473" s="290" t="str">
        <f t="shared" ref="AB473" si="820">IF(AE$79="","",AA491)</f>
        <v/>
      </c>
      <c r="AC473" s="290" t="str">
        <f t="shared" ref="AC473" si="821">IF(AF$79="","",AB491)</f>
        <v/>
      </c>
      <c r="AD473" s="290" t="str">
        <f t="shared" ref="AD473" si="822">IF(AG$79="","",AC491)</f>
        <v/>
      </c>
      <c r="AE473" s="290" t="str">
        <f t="shared" ref="AE473" si="823">IF(AH$79="","",AD491)</f>
        <v/>
      </c>
      <c r="AF473" s="290" t="str">
        <f t="shared" ref="AF473" si="824">IF(AI$79="","",AE491)</f>
        <v/>
      </c>
      <c r="AG473" s="290" t="str">
        <f t="shared" ref="AG473" si="825">IF(AJ$79="","",AF491)</f>
        <v/>
      </c>
    </row>
    <row r="474" spans="1:33" s="70" customFormat="1">
      <c r="A474" s="610">
        <v>1</v>
      </c>
      <c r="B474" s="611" t="s">
        <v>24</v>
      </c>
      <c r="C474" s="612" t="s">
        <v>1</v>
      </c>
      <c r="D474" s="613" t="str">
        <f>IF(G$79="","",SUM(D475:D481))</f>
        <v/>
      </c>
      <c r="E474" s="613" t="str">
        <f t="shared" ref="E474" si="826">IF(H$79="","",SUM(E475:E481))</f>
        <v/>
      </c>
      <c r="F474" s="613" t="str">
        <f t="shared" ref="F474" si="827">IF(I$79="","",SUM(F475:F481))</f>
        <v/>
      </c>
      <c r="G474" s="613" t="str">
        <f t="shared" ref="G474" si="828">IF(J$79="","",SUM(G475:G481))</f>
        <v/>
      </c>
      <c r="H474" s="613" t="str">
        <f t="shared" ref="H474" si="829">IF(K$79="","",SUM(H475:H481))</f>
        <v/>
      </c>
      <c r="I474" s="613" t="str">
        <f t="shared" ref="I474" si="830">IF(L$79="","",SUM(I475:I481))</f>
        <v/>
      </c>
      <c r="J474" s="613" t="str">
        <f t="shared" ref="J474" si="831">IF(M$79="","",SUM(J475:J481))</f>
        <v/>
      </c>
      <c r="K474" s="613" t="str">
        <f t="shared" ref="K474" si="832">IF(N$79="","",SUM(K475:K481))</f>
        <v/>
      </c>
      <c r="L474" s="613" t="str">
        <f t="shared" ref="L474" si="833">IF(O$79="","",SUM(L475:L481))</f>
        <v/>
      </c>
      <c r="M474" s="613" t="str">
        <f t="shared" ref="M474" si="834">IF(P$79="","",SUM(M475:M481))</f>
        <v/>
      </c>
      <c r="N474" s="613" t="str">
        <f t="shared" ref="N474" si="835">IF(Q$79="","",SUM(N475:N481))</f>
        <v/>
      </c>
      <c r="O474" s="613" t="str">
        <f t="shared" ref="O474" si="836">IF(R$79="","",SUM(O475:O481))</f>
        <v/>
      </c>
      <c r="P474" s="613" t="str">
        <f t="shared" ref="P474" si="837">IF(S$79="","",SUM(P475:P481))</f>
        <v/>
      </c>
      <c r="Q474" s="613" t="str">
        <f t="shared" ref="Q474" si="838">IF(T$79="","",SUM(Q475:Q481))</f>
        <v/>
      </c>
      <c r="R474" s="613" t="str">
        <f t="shared" ref="R474" si="839">IF(U$79="","",SUM(R475:R481))</f>
        <v/>
      </c>
      <c r="S474" s="613" t="str">
        <f t="shared" ref="S474" si="840">IF(V$79="","",SUM(S475:S481))</f>
        <v/>
      </c>
      <c r="T474" s="613" t="str">
        <f t="shared" ref="T474" si="841">IF(W$79="","",SUM(T475:T481))</f>
        <v/>
      </c>
      <c r="U474" s="613" t="str">
        <f t="shared" ref="U474" si="842">IF(X$79="","",SUM(U475:U481))</f>
        <v/>
      </c>
      <c r="V474" s="613" t="str">
        <f t="shared" ref="V474" si="843">IF(Y$79="","",SUM(V475:V481))</f>
        <v/>
      </c>
      <c r="W474" s="613" t="str">
        <f t="shared" ref="W474" si="844">IF(Z$79="","",SUM(W475:W481))</f>
        <v/>
      </c>
      <c r="X474" s="613" t="str">
        <f t="shared" ref="X474" si="845">IF(AA$79="","",SUM(X475:X481))</f>
        <v/>
      </c>
      <c r="Y474" s="613" t="str">
        <f t="shared" ref="Y474" si="846">IF(AB$79="","",SUM(Y475:Y481))</f>
        <v/>
      </c>
      <c r="Z474" s="613" t="str">
        <f t="shared" ref="Z474" si="847">IF(AC$79="","",SUM(Z475:Z481))</f>
        <v/>
      </c>
      <c r="AA474" s="613" t="str">
        <f t="shared" ref="AA474" si="848">IF(AD$79="","",SUM(AA475:AA481))</f>
        <v/>
      </c>
      <c r="AB474" s="613" t="str">
        <f t="shared" ref="AB474" si="849">IF(AE$79="","",SUM(AB475:AB481))</f>
        <v/>
      </c>
      <c r="AC474" s="613" t="str">
        <f t="shared" ref="AC474" si="850">IF(AF$79="","",SUM(AC475:AC481))</f>
        <v/>
      </c>
      <c r="AD474" s="613" t="str">
        <f t="shared" ref="AD474" si="851">IF(AG$79="","",SUM(AD475:AD481))</f>
        <v/>
      </c>
      <c r="AE474" s="613" t="str">
        <f t="shared" ref="AE474" si="852">IF(AH$79="","",SUM(AE475:AE481))</f>
        <v/>
      </c>
      <c r="AF474" s="613" t="str">
        <f t="shared" ref="AF474" si="853">IF(AI$79="","",SUM(AF475:AF481))</f>
        <v/>
      </c>
      <c r="AG474" s="613" t="str">
        <f t="shared" ref="AG474" si="854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 t="str">
        <f>IF(G$79="","",IF(D$181="",0,IF((1-$D$421)*D$177+SUM(D$180)-SUM(D$453)&lt;0,0,(1-$D$421)*D$177+SUM(D$180)-SUM(D$453))))</f>
        <v/>
      </c>
      <c r="E475" s="291" t="str">
        <f t="shared" ref="E475:AG475" si="855">IF(H$79="","",IF(E$181="",0,IF((1-$D$421)*E$177+SUM(E$180)-SUM(E$453)&lt;0,0,(1-$D$421)*E$177+SUM(E$180)-SUM(E$453))))</f>
        <v/>
      </c>
      <c r="F475" s="291" t="str">
        <f t="shared" si="855"/>
        <v/>
      </c>
      <c r="G475" s="291" t="str">
        <f t="shared" si="855"/>
        <v/>
      </c>
      <c r="H475" s="291" t="str">
        <f t="shared" si="855"/>
        <v/>
      </c>
      <c r="I475" s="291" t="str">
        <f t="shared" si="855"/>
        <v/>
      </c>
      <c r="J475" s="291" t="str">
        <f t="shared" si="855"/>
        <v/>
      </c>
      <c r="K475" s="291" t="str">
        <f t="shared" si="855"/>
        <v/>
      </c>
      <c r="L475" s="291" t="str">
        <f t="shared" si="855"/>
        <v/>
      </c>
      <c r="M475" s="291" t="str">
        <f t="shared" si="855"/>
        <v/>
      </c>
      <c r="N475" s="291" t="str">
        <f t="shared" si="855"/>
        <v/>
      </c>
      <c r="O475" s="291" t="str">
        <f t="shared" si="855"/>
        <v/>
      </c>
      <c r="P475" s="291" t="str">
        <f t="shared" si="855"/>
        <v/>
      </c>
      <c r="Q475" s="291" t="str">
        <f t="shared" si="855"/>
        <v/>
      </c>
      <c r="R475" s="291" t="str">
        <f t="shared" si="855"/>
        <v/>
      </c>
      <c r="S475" s="291" t="str">
        <f t="shared" si="855"/>
        <v/>
      </c>
      <c r="T475" s="291" t="str">
        <f t="shared" si="855"/>
        <v/>
      </c>
      <c r="U475" s="291" t="str">
        <f t="shared" si="855"/>
        <v/>
      </c>
      <c r="V475" s="291" t="str">
        <f t="shared" si="855"/>
        <v/>
      </c>
      <c r="W475" s="291" t="str">
        <f t="shared" si="855"/>
        <v/>
      </c>
      <c r="X475" s="291" t="str">
        <f t="shared" si="855"/>
        <v/>
      </c>
      <c r="Y475" s="291" t="str">
        <f t="shared" si="855"/>
        <v/>
      </c>
      <c r="Z475" s="291" t="str">
        <f t="shared" si="855"/>
        <v/>
      </c>
      <c r="AA475" s="291" t="str">
        <f t="shared" si="855"/>
        <v/>
      </c>
      <c r="AB475" s="291" t="str">
        <f t="shared" si="855"/>
        <v/>
      </c>
      <c r="AC475" s="291" t="str">
        <f t="shared" si="855"/>
        <v/>
      </c>
      <c r="AD475" s="291" t="str">
        <f t="shared" si="855"/>
        <v/>
      </c>
      <c r="AE475" s="291" t="str">
        <f t="shared" si="855"/>
        <v/>
      </c>
      <c r="AF475" s="291" t="str">
        <f t="shared" si="855"/>
        <v/>
      </c>
      <c r="AG475" s="291" t="str">
        <f t="shared" si="855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56">IF(H$79="","",E$193)</f>
        <v/>
      </c>
      <c r="F476" s="291" t="str">
        <f t="shared" ref="F476" si="857">IF(I$79="","",F$193)</f>
        <v/>
      </c>
      <c r="G476" s="291" t="str">
        <f t="shared" ref="G476" si="858">IF(J$79="","",G$193)</f>
        <v/>
      </c>
      <c r="H476" s="291" t="str">
        <f t="shared" ref="H476" si="859">IF(K$79="","",H$193)</f>
        <v/>
      </c>
      <c r="I476" s="291" t="str">
        <f t="shared" ref="I476" si="860">IF(L$79="","",I$193)</f>
        <v/>
      </c>
      <c r="J476" s="291" t="str">
        <f t="shared" ref="J476" si="861">IF(M$79="","",J$193)</f>
        <v/>
      </c>
      <c r="K476" s="291" t="str">
        <f t="shared" ref="K476" si="862">IF(N$79="","",K$193)</f>
        <v/>
      </c>
      <c r="L476" s="291" t="str">
        <f t="shared" ref="L476" si="863">IF(O$79="","",L$193)</f>
        <v/>
      </c>
      <c r="M476" s="291" t="str">
        <f t="shared" ref="M476" si="864">IF(P$79="","",M$193)</f>
        <v/>
      </c>
      <c r="N476" s="291" t="str">
        <f t="shared" ref="N476" si="865">IF(Q$79="","",N$193)</f>
        <v/>
      </c>
      <c r="O476" s="291" t="str">
        <f t="shared" ref="O476" si="866">IF(R$79="","",O$193)</f>
        <v/>
      </c>
      <c r="P476" s="291" t="str">
        <f t="shared" ref="P476" si="867">IF(S$79="","",P$193)</f>
        <v/>
      </c>
      <c r="Q476" s="291" t="str">
        <f t="shared" ref="Q476" si="868">IF(T$79="","",Q$193)</f>
        <v/>
      </c>
      <c r="R476" s="291" t="str">
        <f t="shared" ref="R476" si="869">IF(U$79="","",R$193)</f>
        <v/>
      </c>
      <c r="S476" s="291" t="str">
        <f t="shared" ref="S476" si="870">IF(V$79="","",S$193)</f>
        <v/>
      </c>
      <c r="T476" s="291" t="str">
        <f t="shared" ref="T476" si="871">IF(W$79="","",T$193)</f>
        <v/>
      </c>
      <c r="U476" s="291" t="str">
        <f t="shared" ref="U476" si="872">IF(X$79="","",U$193)</f>
        <v/>
      </c>
      <c r="V476" s="291" t="str">
        <f t="shared" ref="V476" si="873">IF(Y$79="","",V$193)</f>
        <v/>
      </c>
      <c r="W476" s="291" t="str">
        <f t="shared" ref="W476" si="874">IF(Z$79="","",W$193)</f>
        <v/>
      </c>
      <c r="X476" s="291" t="str">
        <f t="shared" ref="X476" si="875">IF(AA$79="","",X$193)</f>
        <v/>
      </c>
      <c r="Y476" s="291" t="str">
        <f t="shared" ref="Y476" si="876">IF(AB$79="","",Y$193)</f>
        <v/>
      </c>
      <c r="Z476" s="291" t="str">
        <f t="shared" ref="Z476" si="877">IF(AC$79="","",Z$193)</f>
        <v/>
      </c>
      <c r="AA476" s="291" t="str">
        <f t="shared" ref="AA476" si="878">IF(AD$79="","",AA$193)</f>
        <v/>
      </c>
      <c r="AB476" s="291" t="str">
        <f t="shared" ref="AB476" si="879">IF(AE$79="","",AB$193)</f>
        <v/>
      </c>
      <c r="AC476" s="291" t="str">
        <f t="shared" ref="AC476" si="880">IF(AF$79="","",AC$193)</f>
        <v/>
      </c>
      <c r="AD476" s="291" t="str">
        <f t="shared" ref="AD476" si="881">IF(AG$79="","",AD$193)</f>
        <v/>
      </c>
      <c r="AE476" s="291" t="str">
        <f t="shared" ref="AE476" si="882">IF(AH$79="","",AE$193)</f>
        <v/>
      </c>
      <c r="AF476" s="291" t="str">
        <f t="shared" ref="AF476" si="883">IF(AI$79="","",AF$193)</f>
        <v/>
      </c>
      <c r="AG476" s="291" t="str">
        <f t="shared" ref="AG476" si="884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 t="str">
        <f>IF(G$79="","",IF(D$177="",0,$D$421*D$177))</f>
        <v/>
      </c>
      <c r="E477" s="291" t="str">
        <f t="shared" ref="E477:AG477" si="885">IF(H$79="","",IF(E$177="",0,$D$421*E$177))</f>
        <v/>
      </c>
      <c r="F477" s="291" t="str">
        <f t="shared" si="885"/>
        <v/>
      </c>
      <c r="G477" s="291" t="str">
        <f t="shared" si="885"/>
        <v/>
      </c>
      <c r="H477" s="291" t="str">
        <f t="shared" si="885"/>
        <v/>
      </c>
      <c r="I477" s="291" t="str">
        <f t="shared" si="885"/>
        <v/>
      </c>
      <c r="J477" s="291" t="str">
        <f t="shared" si="885"/>
        <v/>
      </c>
      <c r="K477" s="291" t="str">
        <f t="shared" si="885"/>
        <v/>
      </c>
      <c r="L477" s="291" t="str">
        <f t="shared" si="885"/>
        <v/>
      </c>
      <c r="M477" s="291" t="str">
        <f t="shared" si="885"/>
        <v/>
      </c>
      <c r="N477" s="291" t="str">
        <f t="shared" si="885"/>
        <v/>
      </c>
      <c r="O477" s="291" t="str">
        <f t="shared" si="885"/>
        <v/>
      </c>
      <c r="P477" s="291" t="str">
        <f t="shared" si="885"/>
        <v/>
      </c>
      <c r="Q477" s="291" t="str">
        <f t="shared" si="885"/>
        <v/>
      </c>
      <c r="R477" s="291" t="str">
        <f t="shared" si="885"/>
        <v/>
      </c>
      <c r="S477" s="291" t="str">
        <f t="shared" si="885"/>
        <v/>
      </c>
      <c r="T477" s="291" t="str">
        <f t="shared" si="885"/>
        <v/>
      </c>
      <c r="U477" s="291" t="str">
        <f t="shared" si="885"/>
        <v/>
      </c>
      <c r="V477" s="291" t="str">
        <f t="shared" si="885"/>
        <v/>
      </c>
      <c r="W477" s="291" t="str">
        <f t="shared" si="885"/>
        <v/>
      </c>
      <c r="X477" s="291" t="str">
        <f t="shared" si="885"/>
        <v/>
      </c>
      <c r="Y477" s="291" t="str">
        <f t="shared" si="885"/>
        <v/>
      </c>
      <c r="Z477" s="291" t="str">
        <f t="shared" si="885"/>
        <v/>
      </c>
      <c r="AA477" s="291" t="str">
        <f t="shared" si="885"/>
        <v/>
      </c>
      <c r="AB477" s="291" t="str">
        <f t="shared" si="885"/>
        <v/>
      </c>
      <c r="AC477" s="291" t="str">
        <f t="shared" si="885"/>
        <v/>
      </c>
      <c r="AD477" s="291" t="str">
        <f t="shared" si="885"/>
        <v/>
      </c>
      <c r="AE477" s="291" t="str">
        <f t="shared" si="885"/>
        <v/>
      </c>
      <c r="AF477" s="291" t="str">
        <f t="shared" si="885"/>
        <v/>
      </c>
      <c r="AG477" s="291" t="str">
        <f t="shared" si="885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 t="str">
        <f>IF(G$79="","",D$363)</f>
        <v/>
      </c>
      <c r="E478" s="291" t="str">
        <f t="shared" ref="E478:AG478" si="886">IF(H$79="","",E$363)</f>
        <v/>
      </c>
      <c r="F478" s="291" t="str">
        <f t="shared" si="886"/>
        <v/>
      </c>
      <c r="G478" s="291" t="str">
        <f t="shared" si="886"/>
        <v/>
      </c>
      <c r="H478" s="291" t="str">
        <f t="shared" si="886"/>
        <v/>
      </c>
      <c r="I478" s="291" t="str">
        <f t="shared" si="886"/>
        <v/>
      </c>
      <c r="J478" s="291" t="str">
        <f t="shared" si="886"/>
        <v/>
      </c>
      <c r="K478" s="291" t="str">
        <f t="shared" si="886"/>
        <v/>
      </c>
      <c r="L478" s="291" t="str">
        <f t="shared" si="886"/>
        <v/>
      </c>
      <c r="M478" s="291" t="str">
        <f t="shared" si="886"/>
        <v/>
      </c>
      <c r="N478" s="291" t="str">
        <f t="shared" si="886"/>
        <v/>
      </c>
      <c r="O478" s="291" t="str">
        <f t="shared" si="886"/>
        <v/>
      </c>
      <c r="P478" s="291" t="str">
        <f t="shared" si="886"/>
        <v/>
      </c>
      <c r="Q478" s="291" t="str">
        <f t="shared" si="886"/>
        <v/>
      </c>
      <c r="R478" s="291" t="str">
        <f t="shared" si="886"/>
        <v/>
      </c>
      <c r="S478" s="291" t="str">
        <f t="shared" si="886"/>
        <v/>
      </c>
      <c r="T478" s="291" t="str">
        <f t="shared" si="886"/>
        <v/>
      </c>
      <c r="U478" s="291" t="str">
        <f t="shared" si="886"/>
        <v/>
      </c>
      <c r="V478" s="291" t="str">
        <f t="shared" si="886"/>
        <v/>
      </c>
      <c r="W478" s="291" t="str">
        <f t="shared" si="886"/>
        <v/>
      </c>
      <c r="X478" s="291" t="str">
        <f t="shared" si="886"/>
        <v/>
      </c>
      <c r="Y478" s="291" t="str">
        <f t="shared" si="886"/>
        <v/>
      </c>
      <c r="Z478" s="291" t="str">
        <f t="shared" si="886"/>
        <v/>
      </c>
      <c r="AA478" s="291" t="str">
        <f t="shared" si="886"/>
        <v/>
      </c>
      <c r="AB478" s="291" t="str">
        <f t="shared" si="886"/>
        <v/>
      </c>
      <c r="AC478" s="291" t="str">
        <f t="shared" si="886"/>
        <v/>
      </c>
      <c r="AD478" s="291" t="str">
        <f t="shared" si="886"/>
        <v/>
      </c>
      <c r="AE478" s="291" t="str">
        <f t="shared" si="886"/>
        <v/>
      </c>
      <c r="AF478" s="291" t="str">
        <f t="shared" si="886"/>
        <v/>
      </c>
      <c r="AG478" s="291" t="str">
        <f t="shared" si="886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10">
        <v>2</v>
      </c>
      <c r="B482" s="611" t="s">
        <v>28</v>
      </c>
      <c r="C482" s="612" t="s">
        <v>1</v>
      </c>
      <c r="D482" s="613" t="str">
        <f>IF(G$79="","",SUM(D483:D489))</f>
        <v/>
      </c>
      <c r="E482" s="613" t="str">
        <f t="shared" ref="E482" si="887">IF(H$79="","",SUM(E483:E489))</f>
        <v/>
      </c>
      <c r="F482" s="613" t="str">
        <f t="shared" ref="F482" si="888">IF(I$79="","",SUM(F483:F489))</f>
        <v/>
      </c>
      <c r="G482" s="613" t="str">
        <f t="shared" ref="G482" si="889">IF(J$79="","",SUM(G483:G489))</f>
        <v/>
      </c>
      <c r="H482" s="613" t="str">
        <f t="shared" ref="H482" si="890">IF(K$79="","",SUM(H483:H489))</f>
        <v/>
      </c>
      <c r="I482" s="613" t="str">
        <f t="shared" ref="I482" si="891">IF(L$79="","",SUM(I483:I489))</f>
        <v/>
      </c>
      <c r="J482" s="613" t="str">
        <f t="shared" ref="J482" si="892">IF(M$79="","",SUM(J483:J489))</f>
        <v/>
      </c>
      <c r="K482" s="613" t="str">
        <f t="shared" ref="K482" si="893">IF(N$79="","",SUM(K483:K489))</f>
        <v/>
      </c>
      <c r="L482" s="613" t="str">
        <f t="shared" ref="L482" si="894">IF(O$79="","",SUM(L483:L489))</f>
        <v/>
      </c>
      <c r="M482" s="613" t="str">
        <f t="shared" ref="M482" si="895">IF(P$79="","",SUM(M483:M489))</f>
        <v/>
      </c>
      <c r="N482" s="613" t="str">
        <f t="shared" ref="N482" si="896">IF(Q$79="","",SUM(N483:N489))</f>
        <v/>
      </c>
      <c r="O482" s="613" t="str">
        <f t="shared" ref="O482" si="897">IF(R$79="","",SUM(O483:O489))</f>
        <v/>
      </c>
      <c r="P482" s="613" t="str">
        <f t="shared" ref="P482" si="898">IF(S$79="","",SUM(P483:P489))</f>
        <v/>
      </c>
      <c r="Q482" s="613" t="str">
        <f t="shared" ref="Q482" si="899">IF(T$79="","",SUM(Q483:Q489))</f>
        <v/>
      </c>
      <c r="R482" s="613" t="str">
        <f t="shared" ref="R482" si="900">IF(U$79="","",SUM(R483:R489))</f>
        <v/>
      </c>
      <c r="S482" s="613" t="str">
        <f t="shared" ref="S482" si="901">IF(V$79="","",SUM(S483:S489))</f>
        <v/>
      </c>
      <c r="T482" s="613" t="str">
        <f t="shared" ref="T482" si="902">IF(W$79="","",SUM(T483:T489))</f>
        <v/>
      </c>
      <c r="U482" s="613" t="str">
        <f t="shared" ref="U482" si="903">IF(X$79="","",SUM(U483:U489))</f>
        <v/>
      </c>
      <c r="V482" s="613" t="str">
        <f t="shared" ref="V482" si="904">IF(Y$79="","",SUM(V483:V489))</f>
        <v/>
      </c>
      <c r="W482" s="613" t="str">
        <f t="shared" ref="W482" si="905">IF(Z$79="","",SUM(W483:W489))</f>
        <v/>
      </c>
      <c r="X482" s="613" t="str">
        <f t="shared" ref="X482" si="906">IF(AA$79="","",SUM(X483:X489))</f>
        <v/>
      </c>
      <c r="Y482" s="613" t="str">
        <f t="shared" ref="Y482" si="907">IF(AB$79="","",SUM(Y483:Y489))</f>
        <v/>
      </c>
      <c r="Z482" s="613" t="str">
        <f t="shared" ref="Z482" si="908">IF(AC$79="","",SUM(Z483:Z489))</f>
        <v/>
      </c>
      <c r="AA482" s="613" t="str">
        <f t="shared" ref="AA482" si="909">IF(AD$79="","",SUM(AA483:AA489))</f>
        <v/>
      </c>
      <c r="AB482" s="613" t="str">
        <f t="shared" ref="AB482" si="910">IF(AE$79="","",SUM(AB483:AB489))</f>
        <v/>
      </c>
      <c r="AC482" s="613" t="str">
        <f t="shared" ref="AC482" si="911">IF(AF$79="","",SUM(AC483:AC489))</f>
        <v/>
      </c>
      <c r="AD482" s="613" t="str">
        <f t="shared" ref="AD482" si="912">IF(AG$79="","",SUM(AD483:AD489))</f>
        <v/>
      </c>
      <c r="AE482" s="613" t="str">
        <f t="shared" ref="AE482" si="913">IF(AH$79="","",SUM(AE483:AE489))</f>
        <v/>
      </c>
      <c r="AF482" s="613" t="str">
        <f t="shared" ref="AF482" si="914">IF(AI$79="","",SUM(AF483:AF489))</f>
        <v/>
      </c>
      <c r="AG482" s="613" t="str">
        <f t="shared" ref="AG482" si="915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 t="str">
        <f>IF(G$79="","",IF(D$181="",0,D$181))</f>
        <v/>
      </c>
      <c r="E483" s="291" t="str">
        <f t="shared" ref="E483" si="916">IF(H$79="","",IF(E$181="",0,E$181))</f>
        <v/>
      </c>
      <c r="F483" s="291" t="str">
        <f t="shared" ref="F483" si="917">IF(I$79="","",IF(F$181="",0,F$181))</f>
        <v/>
      </c>
      <c r="G483" s="291" t="str">
        <f t="shared" ref="G483" si="918">IF(J$79="","",IF(G$181="",0,G$181))</f>
        <v/>
      </c>
      <c r="H483" s="291" t="str">
        <f t="shared" ref="H483" si="919">IF(K$79="","",IF(H$181="",0,H$181))</f>
        <v/>
      </c>
      <c r="I483" s="291" t="str">
        <f t="shared" ref="I483" si="920">IF(L$79="","",IF(I$181="",0,I$181))</f>
        <v/>
      </c>
      <c r="J483" s="291" t="str">
        <f t="shared" ref="J483" si="921">IF(M$79="","",IF(J$181="",0,J$181))</f>
        <v/>
      </c>
      <c r="K483" s="291" t="str">
        <f t="shared" ref="K483" si="922">IF(N$79="","",IF(K$181="",0,K$181))</f>
        <v/>
      </c>
      <c r="L483" s="291" t="str">
        <f t="shared" ref="L483" si="923">IF(O$79="","",IF(L$181="",0,L$181))</f>
        <v/>
      </c>
      <c r="M483" s="291" t="str">
        <f t="shared" ref="M483" si="924">IF(P$79="","",IF(M$181="",0,M$181))</f>
        <v/>
      </c>
      <c r="N483" s="291" t="str">
        <f t="shared" ref="N483" si="925">IF(Q$79="","",IF(N$181="",0,N$181))</f>
        <v/>
      </c>
      <c r="O483" s="291" t="str">
        <f t="shared" ref="O483" si="926">IF(R$79="","",IF(O$181="",0,O$181))</f>
        <v/>
      </c>
      <c r="P483" s="291" t="str">
        <f t="shared" ref="P483" si="927">IF(S$79="","",IF(P$181="",0,P$181))</f>
        <v/>
      </c>
      <c r="Q483" s="291" t="str">
        <f t="shared" ref="Q483" si="928">IF(T$79="","",IF(Q$181="",0,Q$181))</f>
        <v/>
      </c>
      <c r="R483" s="291" t="str">
        <f t="shared" ref="R483" si="929">IF(U$79="","",IF(R$181="",0,R$181))</f>
        <v/>
      </c>
      <c r="S483" s="291" t="str">
        <f t="shared" ref="S483" si="930">IF(V$79="","",IF(S$181="",0,S$181))</f>
        <v/>
      </c>
      <c r="T483" s="291" t="str">
        <f t="shared" ref="T483" si="931">IF(W$79="","",IF(T$181="",0,T$181))</f>
        <v/>
      </c>
      <c r="U483" s="291" t="str">
        <f t="shared" ref="U483" si="932">IF(X$79="","",IF(U$181="",0,U$181))</f>
        <v/>
      </c>
      <c r="V483" s="291" t="str">
        <f t="shared" ref="V483" si="933">IF(Y$79="","",IF(V$181="",0,V$181))</f>
        <v/>
      </c>
      <c r="W483" s="291" t="str">
        <f t="shared" ref="W483" si="934">IF(Z$79="","",IF(W$181="",0,W$181))</f>
        <v/>
      </c>
      <c r="X483" s="291" t="str">
        <f t="shared" ref="X483" si="935">IF(AA$79="","",IF(X$181="",0,X$181))</f>
        <v/>
      </c>
      <c r="Y483" s="291" t="str">
        <f t="shared" ref="Y483" si="936">IF(AB$79="","",IF(Y$181="",0,Y$181))</f>
        <v/>
      </c>
      <c r="Z483" s="291" t="str">
        <f t="shared" ref="Z483" si="937">IF(AC$79="","",IF(Z$181="",0,Z$181))</f>
        <v/>
      </c>
      <c r="AA483" s="291" t="str">
        <f t="shared" ref="AA483" si="938">IF(AD$79="","",IF(AA$181="",0,AA$181))</f>
        <v/>
      </c>
      <c r="AB483" s="291" t="str">
        <f t="shared" ref="AB483" si="939">IF(AE$79="","",IF(AB$181="",0,AB$181))</f>
        <v/>
      </c>
      <c r="AC483" s="291" t="str">
        <f t="shared" ref="AC483" si="940">IF(AF$79="","",IF(AC$181="",0,AC$181))</f>
        <v/>
      </c>
      <c r="AD483" s="291" t="str">
        <f t="shared" ref="AD483" si="941">IF(AG$79="","",IF(AD$181="",0,AD$181))</f>
        <v/>
      </c>
      <c r="AE483" s="291" t="str">
        <f t="shared" ref="AE483" si="942">IF(AH$79="","",IF(AE$181="",0,AE$181))</f>
        <v/>
      </c>
      <c r="AF483" s="291" t="str">
        <f t="shared" ref="AF483" si="943">IF(AI$79="","",IF(AF$181="",0,AF$181))</f>
        <v/>
      </c>
      <c r="AG483" s="291" t="str">
        <f t="shared" ref="AG483" si="944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 t="str">
        <f>IF(G$79="","",SUM(D231,D$185)-SUM(D216,D219))</f>
        <v/>
      </c>
      <c r="E484" s="291" t="str">
        <f t="shared" ref="E484:AG484" si="945">IF(H$79="","",SUM(E231,E$185)-SUM(E216,E219))</f>
        <v/>
      </c>
      <c r="F484" s="291" t="str">
        <f t="shared" si="945"/>
        <v/>
      </c>
      <c r="G484" s="291" t="str">
        <f t="shared" si="945"/>
        <v/>
      </c>
      <c r="H484" s="291" t="str">
        <f t="shared" si="945"/>
        <v/>
      </c>
      <c r="I484" s="291" t="str">
        <f t="shared" si="945"/>
        <v/>
      </c>
      <c r="J484" s="291" t="str">
        <f t="shared" si="945"/>
        <v/>
      </c>
      <c r="K484" s="291" t="str">
        <f t="shared" si="945"/>
        <v/>
      </c>
      <c r="L484" s="291" t="str">
        <f t="shared" si="945"/>
        <v/>
      </c>
      <c r="M484" s="291" t="str">
        <f t="shared" si="945"/>
        <v/>
      </c>
      <c r="N484" s="291" t="str">
        <f t="shared" si="945"/>
        <v/>
      </c>
      <c r="O484" s="291" t="str">
        <f t="shared" si="945"/>
        <v/>
      </c>
      <c r="P484" s="291" t="str">
        <f t="shared" si="945"/>
        <v/>
      </c>
      <c r="Q484" s="291" t="str">
        <f t="shared" si="945"/>
        <v/>
      </c>
      <c r="R484" s="291" t="str">
        <f t="shared" si="945"/>
        <v/>
      </c>
      <c r="S484" s="291" t="str">
        <f t="shared" si="945"/>
        <v/>
      </c>
      <c r="T484" s="291" t="str">
        <f t="shared" si="945"/>
        <v/>
      </c>
      <c r="U484" s="291" t="str">
        <f t="shared" si="945"/>
        <v/>
      </c>
      <c r="V484" s="291" t="str">
        <f t="shared" si="945"/>
        <v/>
      </c>
      <c r="W484" s="291" t="str">
        <f t="shared" si="945"/>
        <v/>
      </c>
      <c r="X484" s="291" t="str">
        <f t="shared" si="945"/>
        <v/>
      </c>
      <c r="Y484" s="291" t="str">
        <f t="shared" si="945"/>
        <v/>
      </c>
      <c r="Z484" s="291" t="str">
        <f t="shared" si="945"/>
        <v/>
      </c>
      <c r="AA484" s="291" t="str">
        <f t="shared" si="945"/>
        <v/>
      </c>
      <c r="AB484" s="291" t="str">
        <f t="shared" si="945"/>
        <v/>
      </c>
      <c r="AC484" s="291" t="str">
        <f t="shared" si="945"/>
        <v/>
      </c>
      <c r="AD484" s="291" t="str">
        <f t="shared" si="945"/>
        <v/>
      </c>
      <c r="AE484" s="291" t="str">
        <f t="shared" si="945"/>
        <v/>
      </c>
      <c r="AF484" s="291" t="str">
        <f t="shared" si="945"/>
        <v/>
      </c>
      <c r="AG484" s="291" t="str">
        <f t="shared" si="945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46">IF(H$79="","",E$194)</f>
        <v/>
      </c>
      <c r="F485" s="291" t="str">
        <f t="shared" ref="F485" si="947">IF(I$79="","",F$194)</f>
        <v/>
      </c>
      <c r="G485" s="291" t="str">
        <f t="shared" ref="G485" si="948">IF(J$79="","",G$194)</f>
        <v/>
      </c>
      <c r="H485" s="291" t="str">
        <f t="shared" ref="H485" si="949">IF(K$79="","",H$194)</f>
        <v/>
      </c>
      <c r="I485" s="291" t="str">
        <f t="shared" ref="I485" si="950">IF(L$79="","",I$194)</f>
        <v/>
      </c>
      <c r="J485" s="291" t="str">
        <f t="shared" ref="J485" si="951">IF(M$79="","",J$194)</f>
        <v/>
      </c>
      <c r="K485" s="291" t="str">
        <f t="shared" ref="K485" si="952">IF(N$79="","",K$194)</f>
        <v/>
      </c>
      <c r="L485" s="291" t="str">
        <f t="shared" ref="L485" si="953">IF(O$79="","",L$194)</f>
        <v/>
      </c>
      <c r="M485" s="291" t="str">
        <f t="shared" ref="M485" si="954">IF(P$79="","",M$194)</f>
        <v/>
      </c>
      <c r="N485" s="291" t="str">
        <f t="shared" ref="N485" si="955">IF(Q$79="","",N$194)</f>
        <v/>
      </c>
      <c r="O485" s="291" t="str">
        <f t="shared" ref="O485" si="956">IF(R$79="","",O$194)</f>
        <v/>
      </c>
      <c r="P485" s="291" t="str">
        <f t="shared" ref="P485" si="957">IF(S$79="","",P$194)</f>
        <v/>
      </c>
      <c r="Q485" s="291" t="str">
        <f t="shared" ref="Q485" si="958">IF(T$79="","",Q$194)</f>
        <v/>
      </c>
      <c r="R485" s="291" t="str">
        <f t="shared" ref="R485" si="959">IF(U$79="","",R$194)</f>
        <v/>
      </c>
      <c r="S485" s="291" t="str">
        <f t="shared" ref="S485" si="960">IF(V$79="","",S$194)</f>
        <v/>
      </c>
      <c r="T485" s="291" t="str">
        <f t="shared" ref="T485" si="961">IF(W$79="","",T$194)</f>
        <v/>
      </c>
      <c r="U485" s="291" t="str">
        <f t="shared" ref="U485" si="962">IF(X$79="","",U$194)</f>
        <v/>
      </c>
      <c r="V485" s="291" t="str">
        <f t="shared" ref="V485" si="963">IF(Y$79="","",V$194)</f>
        <v/>
      </c>
      <c r="W485" s="291" t="str">
        <f t="shared" ref="W485" si="964">IF(Z$79="","",W$194)</f>
        <v/>
      </c>
      <c r="X485" s="291" t="str">
        <f t="shared" ref="X485" si="965">IF(AA$79="","",X$194)</f>
        <v/>
      </c>
      <c r="Y485" s="291" t="str">
        <f t="shared" ref="Y485" si="966">IF(AB$79="","",Y$194)</f>
        <v/>
      </c>
      <c r="Z485" s="291" t="str">
        <f t="shared" ref="Z485" si="967">IF(AC$79="","",Z$194)</f>
        <v/>
      </c>
      <c r="AA485" s="291" t="str">
        <f t="shared" ref="AA485" si="968">IF(AD$79="","",AA$194)</f>
        <v/>
      </c>
      <c r="AB485" s="291" t="str">
        <f t="shared" ref="AB485" si="969">IF(AE$79="","",AB$194)</f>
        <v/>
      </c>
      <c r="AC485" s="291" t="str">
        <f t="shared" ref="AC485" si="970">IF(AF$79="","",AC$194)</f>
        <v/>
      </c>
      <c r="AD485" s="291" t="str">
        <f t="shared" ref="AD485" si="971">IF(AG$79="","",AD$194)</f>
        <v/>
      </c>
      <c r="AE485" s="291" t="str">
        <f t="shared" ref="AE485" si="972">IF(AH$79="","",AE$194)</f>
        <v/>
      </c>
      <c r="AF485" s="291" t="str">
        <f t="shared" ref="AF485" si="973">IF(AI$79="","",AF$194)</f>
        <v/>
      </c>
      <c r="AG485" s="291" t="str">
        <f t="shared" ref="AG485" si="974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75">IF(H$79="","",E$195)</f>
        <v/>
      </c>
      <c r="F486" s="291" t="str">
        <f t="shared" ref="F486" si="976">IF(I$79="","",F$195)</f>
        <v/>
      </c>
      <c r="G486" s="291" t="str">
        <f t="shared" ref="G486" si="977">IF(J$79="","",G$195)</f>
        <v/>
      </c>
      <c r="H486" s="291" t="str">
        <f t="shared" ref="H486" si="978">IF(K$79="","",H$195)</f>
        <v/>
      </c>
      <c r="I486" s="291" t="str">
        <f t="shared" ref="I486" si="979">IF(L$79="","",I$195)</f>
        <v/>
      </c>
      <c r="J486" s="291" t="str">
        <f t="shared" ref="J486" si="980">IF(M$79="","",J$195)</f>
        <v/>
      </c>
      <c r="K486" s="291" t="str">
        <f t="shared" ref="K486" si="981">IF(N$79="","",K$195)</f>
        <v/>
      </c>
      <c r="L486" s="291" t="str">
        <f t="shared" ref="L486" si="982">IF(O$79="","",L$195)</f>
        <v/>
      </c>
      <c r="M486" s="291" t="str">
        <f t="shared" ref="M486" si="983">IF(P$79="","",M$195)</f>
        <v/>
      </c>
      <c r="N486" s="291" t="str">
        <f t="shared" ref="N486" si="984">IF(Q$79="","",N$195)</f>
        <v/>
      </c>
      <c r="O486" s="291" t="str">
        <f t="shared" ref="O486" si="985">IF(R$79="","",O$195)</f>
        <v/>
      </c>
      <c r="P486" s="291" t="str">
        <f t="shared" ref="P486" si="986">IF(S$79="","",P$195)</f>
        <v/>
      </c>
      <c r="Q486" s="291" t="str">
        <f t="shared" ref="Q486" si="987">IF(T$79="","",Q$195)</f>
        <v/>
      </c>
      <c r="R486" s="291" t="str">
        <f t="shared" ref="R486" si="988">IF(U$79="","",R$195)</f>
        <v/>
      </c>
      <c r="S486" s="291" t="str">
        <f t="shared" ref="S486" si="989">IF(V$79="","",S$195)</f>
        <v/>
      </c>
      <c r="T486" s="291" t="str">
        <f t="shared" ref="T486" si="990">IF(W$79="","",T$195)</f>
        <v/>
      </c>
      <c r="U486" s="291" t="str">
        <f t="shared" ref="U486" si="991">IF(X$79="","",U$195)</f>
        <v/>
      </c>
      <c r="V486" s="291" t="str">
        <f t="shared" ref="V486" si="992">IF(Y$79="","",V$195)</f>
        <v/>
      </c>
      <c r="W486" s="291" t="str">
        <f t="shared" ref="W486" si="993">IF(Z$79="","",W$195)</f>
        <v/>
      </c>
      <c r="X486" s="291" t="str">
        <f t="shared" ref="X486" si="994">IF(AA$79="","",X$195)</f>
        <v/>
      </c>
      <c r="Y486" s="291" t="str">
        <f t="shared" ref="Y486" si="995">IF(AB$79="","",Y$195)</f>
        <v/>
      </c>
      <c r="Z486" s="291" t="str">
        <f t="shared" ref="Z486" si="996">IF(AC$79="","",Z$195)</f>
        <v/>
      </c>
      <c r="AA486" s="291" t="str">
        <f t="shared" ref="AA486" si="997">IF(AD$79="","",AA$195)</f>
        <v/>
      </c>
      <c r="AB486" s="291" t="str">
        <f t="shared" ref="AB486" si="998">IF(AE$79="","",AB$195)</f>
        <v/>
      </c>
      <c r="AC486" s="291" t="str">
        <f t="shared" ref="AC486" si="999">IF(AF$79="","",AC$195)</f>
        <v/>
      </c>
      <c r="AD486" s="291" t="str">
        <f t="shared" ref="AD486" si="1000">IF(AG$79="","",AD$195)</f>
        <v/>
      </c>
      <c r="AE486" s="291" t="str">
        <f t="shared" ref="AE486" si="1001">IF(AH$79="","",AE$195)</f>
        <v/>
      </c>
      <c r="AF486" s="291" t="str">
        <f t="shared" ref="AF486" si="1002">IF(AI$79="","",AF$195)</f>
        <v/>
      </c>
      <c r="AG486" s="291" t="str">
        <f t="shared" ref="AG486" si="1003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 t="str">
        <f t="shared" ref="D487:AG487" si="1004">IF(G$79="","",IF(SUM(D478)-SUM(D484,D486,D216,D219)&gt;0,(SUM(D478)-SUM(D484,D486,D216,D219))*$D$39,0))</f>
        <v/>
      </c>
      <c r="E487" s="291" t="str">
        <f t="shared" si="1004"/>
        <v/>
      </c>
      <c r="F487" s="291" t="str">
        <f t="shared" si="1004"/>
        <v/>
      </c>
      <c r="G487" s="291" t="str">
        <f t="shared" si="1004"/>
        <v/>
      </c>
      <c r="H487" s="291" t="str">
        <f t="shared" si="1004"/>
        <v/>
      </c>
      <c r="I487" s="291" t="str">
        <f t="shared" si="1004"/>
        <v/>
      </c>
      <c r="J487" s="291" t="str">
        <f t="shared" si="1004"/>
        <v/>
      </c>
      <c r="K487" s="291" t="str">
        <f t="shared" si="1004"/>
        <v/>
      </c>
      <c r="L487" s="291" t="str">
        <f t="shared" si="1004"/>
        <v/>
      </c>
      <c r="M487" s="291" t="str">
        <f t="shared" si="1004"/>
        <v/>
      </c>
      <c r="N487" s="291" t="str">
        <f t="shared" si="1004"/>
        <v/>
      </c>
      <c r="O487" s="291" t="str">
        <f t="shared" si="1004"/>
        <v/>
      </c>
      <c r="P487" s="291" t="str">
        <f t="shared" si="1004"/>
        <v/>
      </c>
      <c r="Q487" s="291" t="str">
        <f t="shared" si="1004"/>
        <v/>
      </c>
      <c r="R487" s="291" t="str">
        <f t="shared" si="1004"/>
        <v/>
      </c>
      <c r="S487" s="291" t="str">
        <f t="shared" si="1004"/>
        <v/>
      </c>
      <c r="T487" s="291" t="str">
        <f t="shared" si="1004"/>
        <v/>
      </c>
      <c r="U487" s="291" t="str">
        <f t="shared" si="1004"/>
        <v/>
      </c>
      <c r="V487" s="291" t="str">
        <f t="shared" si="1004"/>
        <v/>
      </c>
      <c r="W487" s="291" t="str">
        <f t="shared" si="1004"/>
        <v/>
      </c>
      <c r="X487" s="291" t="str">
        <f t="shared" si="1004"/>
        <v/>
      </c>
      <c r="Y487" s="291" t="str">
        <f t="shared" si="1004"/>
        <v/>
      </c>
      <c r="Z487" s="291" t="str">
        <f t="shared" si="1004"/>
        <v/>
      </c>
      <c r="AA487" s="291" t="str">
        <f t="shared" si="1004"/>
        <v/>
      </c>
      <c r="AB487" s="291" t="str">
        <f t="shared" si="1004"/>
        <v/>
      </c>
      <c r="AC487" s="291" t="str">
        <f t="shared" si="1004"/>
        <v/>
      </c>
      <c r="AD487" s="291" t="str">
        <f t="shared" si="1004"/>
        <v/>
      </c>
      <c r="AE487" s="291" t="str">
        <f t="shared" si="1004"/>
        <v/>
      </c>
      <c r="AF487" s="291" t="str">
        <f t="shared" si="1004"/>
        <v/>
      </c>
      <c r="AG487" s="291" t="str">
        <f t="shared" si="1004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4" t="str">
        <f>IF(G$79="","",D474-D482)</f>
        <v/>
      </c>
      <c r="E490" s="614" t="str">
        <f t="shared" ref="E490:AG490" si="1005">IF(E$449="","",E474-E482)</f>
        <v/>
      </c>
      <c r="F490" s="614" t="str">
        <f t="shared" si="1005"/>
        <v/>
      </c>
      <c r="G490" s="614" t="str">
        <f t="shared" si="1005"/>
        <v/>
      </c>
      <c r="H490" s="614" t="str">
        <f t="shared" si="1005"/>
        <v/>
      </c>
      <c r="I490" s="614" t="str">
        <f t="shared" si="1005"/>
        <v/>
      </c>
      <c r="J490" s="614" t="str">
        <f t="shared" si="1005"/>
        <v/>
      </c>
      <c r="K490" s="614" t="str">
        <f t="shared" si="1005"/>
        <v/>
      </c>
      <c r="L490" s="614" t="str">
        <f t="shared" si="1005"/>
        <v/>
      </c>
      <c r="M490" s="614" t="str">
        <f t="shared" si="1005"/>
        <v/>
      </c>
      <c r="N490" s="614" t="str">
        <f t="shared" si="1005"/>
        <v/>
      </c>
      <c r="O490" s="614" t="str">
        <f t="shared" si="1005"/>
        <v/>
      </c>
      <c r="P490" s="614" t="str">
        <f t="shared" si="1005"/>
        <v/>
      </c>
      <c r="Q490" s="614" t="str">
        <f t="shared" si="1005"/>
        <v/>
      </c>
      <c r="R490" s="614" t="str">
        <f t="shared" si="1005"/>
        <v/>
      </c>
      <c r="S490" s="614" t="str">
        <f t="shared" si="1005"/>
        <v/>
      </c>
      <c r="T490" s="614" t="str">
        <f t="shared" si="1005"/>
        <v/>
      </c>
      <c r="U490" s="614" t="str">
        <f t="shared" si="1005"/>
        <v/>
      </c>
      <c r="V490" s="614" t="str">
        <f t="shared" si="1005"/>
        <v/>
      </c>
      <c r="W490" s="614" t="str">
        <f t="shared" si="1005"/>
        <v/>
      </c>
      <c r="X490" s="614" t="str">
        <f t="shared" si="1005"/>
        <v/>
      </c>
      <c r="Y490" s="614" t="str">
        <f t="shared" si="1005"/>
        <v/>
      </c>
      <c r="Z490" s="614" t="str">
        <f t="shared" si="1005"/>
        <v/>
      </c>
      <c r="AA490" s="614" t="str">
        <f t="shared" si="1005"/>
        <v/>
      </c>
      <c r="AB490" s="614" t="str">
        <f t="shared" si="1005"/>
        <v/>
      </c>
      <c r="AC490" s="614" t="str">
        <f t="shared" si="1005"/>
        <v/>
      </c>
      <c r="AD490" s="614" t="str">
        <f t="shared" si="1005"/>
        <v/>
      </c>
      <c r="AE490" s="614" t="str">
        <f t="shared" si="1005"/>
        <v/>
      </c>
      <c r="AF490" s="614" t="str">
        <f t="shared" si="1005"/>
        <v/>
      </c>
      <c r="AG490" s="614" t="str">
        <f t="shared" si="1005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 t="str">
        <f>IF(G$79="","",D473+D490)</f>
        <v/>
      </c>
      <c r="E491" s="290" t="str">
        <f t="shared" ref="E491:AG491" si="1006">IF(E$449="","",E473+E490)</f>
        <v/>
      </c>
      <c r="F491" s="290" t="str">
        <f t="shared" si="1006"/>
        <v/>
      </c>
      <c r="G491" s="290" t="str">
        <f t="shared" si="1006"/>
        <v/>
      </c>
      <c r="H491" s="290" t="str">
        <f t="shared" si="1006"/>
        <v/>
      </c>
      <c r="I491" s="290" t="str">
        <f t="shared" si="1006"/>
        <v/>
      </c>
      <c r="J491" s="290" t="str">
        <f t="shared" si="1006"/>
        <v/>
      </c>
      <c r="K491" s="290" t="str">
        <f t="shared" si="1006"/>
        <v/>
      </c>
      <c r="L491" s="290" t="str">
        <f t="shared" si="1006"/>
        <v/>
      </c>
      <c r="M491" s="290" t="str">
        <f t="shared" si="1006"/>
        <v/>
      </c>
      <c r="N491" s="290" t="str">
        <f t="shared" si="1006"/>
        <v/>
      </c>
      <c r="O491" s="290" t="str">
        <f t="shared" si="1006"/>
        <v/>
      </c>
      <c r="P491" s="290" t="str">
        <f t="shared" si="1006"/>
        <v/>
      </c>
      <c r="Q491" s="290" t="str">
        <f t="shared" si="1006"/>
        <v/>
      </c>
      <c r="R491" s="290" t="str">
        <f t="shared" si="1006"/>
        <v/>
      </c>
      <c r="S491" s="290" t="str">
        <f t="shared" si="1006"/>
        <v/>
      </c>
      <c r="T491" s="290" t="str">
        <f t="shared" si="1006"/>
        <v/>
      </c>
      <c r="U491" s="290" t="str">
        <f t="shared" si="1006"/>
        <v/>
      </c>
      <c r="V491" s="290" t="str">
        <f t="shared" si="1006"/>
        <v/>
      </c>
      <c r="W491" s="290" t="str">
        <f t="shared" si="1006"/>
        <v/>
      </c>
      <c r="X491" s="290" t="str">
        <f t="shared" si="1006"/>
        <v/>
      </c>
      <c r="Y491" s="290" t="str">
        <f t="shared" si="1006"/>
        <v/>
      </c>
      <c r="Z491" s="290" t="str">
        <f t="shared" si="1006"/>
        <v/>
      </c>
      <c r="AA491" s="290" t="str">
        <f t="shared" si="1006"/>
        <v/>
      </c>
      <c r="AB491" s="290" t="str">
        <f t="shared" si="1006"/>
        <v/>
      </c>
      <c r="AC491" s="290" t="str">
        <f t="shared" si="1006"/>
        <v/>
      </c>
      <c r="AD491" s="290" t="str">
        <f t="shared" si="1006"/>
        <v/>
      </c>
      <c r="AE491" s="290" t="str">
        <f t="shared" si="1006"/>
        <v/>
      </c>
      <c r="AF491" s="290" t="str">
        <f t="shared" si="1006"/>
        <v/>
      </c>
      <c r="AG491" s="290" t="str">
        <f t="shared" si="1006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7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2"/>
    </row>
    <row r="494" spans="1:33" s="398" customFormat="1" ht="19.5" customHeight="1">
      <c r="A494" s="397"/>
      <c r="B494" s="398" t="s">
        <v>391</v>
      </c>
    </row>
    <row r="495" spans="1:33" s="8" customFormat="1">
      <c r="A495" s="652" t="s">
        <v>10</v>
      </c>
      <c r="B495" s="654" t="s">
        <v>2</v>
      </c>
      <c r="C495" s="656" t="s">
        <v>0</v>
      </c>
      <c r="D495" s="387" t="str">
        <f t="shared" ref="D495" si="1007">IF(G$79="","",G$79)</f>
        <v/>
      </c>
      <c r="E495" s="387" t="str">
        <f t="shared" ref="E495" si="1008">IF(H$79="","",H$79)</f>
        <v/>
      </c>
      <c r="F495" s="387" t="str">
        <f t="shared" ref="F495" si="1009">IF(I$79="","",I$79)</f>
        <v/>
      </c>
      <c r="G495" s="387" t="str">
        <f t="shared" ref="G495" si="1010">IF(J$79="","",J$79)</f>
        <v/>
      </c>
      <c r="H495" s="387" t="str">
        <f t="shared" ref="H495" si="1011">IF(K$79="","",K$79)</f>
        <v/>
      </c>
      <c r="I495" s="387" t="str">
        <f t="shared" ref="I495" si="1012">IF(L$79="","",L$79)</f>
        <v/>
      </c>
      <c r="J495" s="387" t="str">
        <f t="shared" ref="J495" si="1013">IF(M$79="","",M$79)</f>
        <v/>
      </c>
      <c r="K495" s="387" t="str">
        <f t="shared" ref="K495" si="1014">IF(N$79="","",N$79)</f>
        <v/>
      </c>
      <c r="L495" s="387" t="str">
        <f t="shared" ref="L495" si="1015">IF(O$79="","",O$79)</f>
        <v/>
      </c>
      <c r="M495" s="387" t="str">
        <f t="shared" ref="M495" si="1016">IF(P$79="","",P$79)</f>
        <v/>
      </c>
      <c r="N495" s="387" t="str">
        <f t="shared" ref="N495" si="1017">IF(Q$79="","",Q$79)</f>
        <v/>
      </c>
      <c r="O495" s="387" t="str">
        <f t="shared" ref="O495" si="1018">IF(R$79="","",R$79)</f>
        <v/>
      </c>
      <c r="P495" s="387" t="str">
        <f t="shared" ref="P495" si="1019">IF(S$79="","",S$79)</f>
        <v/>
      </c>
      <c r="Q495" s="387" t="str">
        <f t="shared" ref="Q495" si="1020">IF(T$79="","",T$79)</f>
        <v/>
      </c>
      <c r="R495" s="387" t="str">
        <f t="shared" ref="R495" si="1021">IF(U$79="","",U$79)</f>
        <v/>
      </c>
      <c r="S495" s="387" t="str">
        <f t="shared" ref="S495" si="1022">IF(V$79="","",V$79)</f>
        <v/>
      </c>
      <c r="T495" s="387" t="str">
        <f t="shared" ref="T495" si="1023">IF(W$79="","",W$79)</f>
        <v/>
      </c>
      <c r="U495" s="387" t="str">
        <f t="shared" ref="U495" si="1024">IF(X$79="","",X$79)</f>
        <v/>
      </c>
      <c r="V495" s="387" t="str">
        <f t="shared" ref="V495" si="1025">IF(Y$79="","",Y$79)</f>
        <v/>
      </c>
      <c r="W495" s="387" t="str">
        <f t="shared" ref="W495" si="1026">IF(Z$79="","",Z$79)</f>
        <v/>
      </c>
      <c r="X495" s="387" t="str">
        <f t="shared" ref="X495" si="1027">IF(AA$79="","",AA$79)</f>
        <v/>
      </c>
      <c r="Y495" s="387" t="str">
        <f t="shared" ref="Y495" si="1028">IF(AB$79="","",AB$79)</f>
        <v/>
      </c>
      <c r="Z495" s="387" t="str">
        <f t="shared" ref="Z495" si="1029">IF(AC$79="","",AC$79)</f>
        <v/>
      </c>
      <c r="AA495" s="387" t="str">
        <f t="shared" ref="AA495" si="1030">IF(AD$79="","",AD$79)</f>
        <v/>
      </c>
      <c r="AB495" s="387" t="str">
        <f t="shared" ref="AB495" si="1031">IF(AE$79="","",AE$79)</f>
        <v/>
      </c>
      <c r="AC495" s="387" t="str">
        <f t="shared" ref="AC495" si="1032">IF(AF$79="","",AF$79)</f>
        <v/>
      </c>
      <c r="AD495" s="387" t="str">
        <f t="shared" ref="AD495" si="1033">IF(AG$79="","",AG$79)</f>
        <v/>
      </c>
      <c r="AE495" s="387" t="str">
        <f t="shared" ref="AE495" si="1034">IF(AH$79="","",AH$79)</f>
        <v/>
      </c>
      <c r="AF495" s="387" t="str">
        <f t="shared" ref="AF495" si="1035">IF(AI$79="","",AI$79)</f>
        <v/>
      </c>
      <c r="AG495" s="387" t="str">
        <f t="shared" ref="AG495" si="1036">IF(AJ$79="","",AJ$79)</f>
        <v/>
      </c>
    </row>
    <row r="496" spans="1:33" s="8" customFormat="1">
      <c r="A496" s="653"/>
      <c r="B496" s="655"/>
      <c r="C496" s="657"/>
      <c r="D496" s="33" t="str">
        <f t="shared" ref="D496" si="1037">IF(G$80="","",G$80)</f>
        <v/>
      </c>
      <c r="E496" s="33" t="str">
        <f t="shared" ref="E496" si="1038">IF(H$80="","",H$80)</f>
        <v/>
      </c>
      <c r="F496" s="33" t="str">
        <f t="shared" ref="F496" si="1039">IF(I$80="","",I$80)</f>
        <v/>
      </c>
      <c r="G496" s="33" t="str">
        <f t="shared" ref="G496" si="1040">IF(J$80="","",J$80)</f>
        <v/>
      </c>
      <c r="H496" s="33" t="str">
        <f t="shared" ref="H496" si="1041">IF(K$80="","",K$80)</f>
        <v/>
      </c>
      <c r="I496" s="33" t="str">
        <f t="shared" ref="I496" si="1042">IF(L$80="","",L$80)</f>
        <v/>
      </c>
      <c r="J496" s="33" t="str">
        <f t="shared" ref="J496" si="1043">IF(M$80="","",M$80)</f>
        <v/>
      </c>
      <c r="K496" s="33" t="str">
        <f t="shared" ref="K496" si="1044">IF(N$80="","",N$80)</f>
        <v/>
      </c>
      <c r="L496" s="33" t="str">
        <f t="shared" ref="L496" si="1045">IF(O$80="","",O$80)</f>
        <v/>
      </c>
      <c r="M496" s="33" t="str">
        <f t="shared" ref="M496" si="1046">IF(P$80="","",P$80)</f>
        <v/>
      </c>
      <c r="N496" s="33" t="str">
        <f t="shared" ref="N496" si="1047">IF(Q$80="","",Q$80)</f>
        <v/>
      </c>
      <c r="O496" s="33" t="str">
        <f t="shared" ref="O496" si="1048">IF(R$80="","",R$80)</f>
        <v/>
      </c>
      <c r="P496" s="33" t="str">
        <f t="shared" ref="P496" si="1049">IF(S$80="","",S$80)</f>
        <v/>
      </c>
      <c r="Q496" s="33" t="str">
        <f t="shared" ref="Q496" si="1050">IF(T$80="","",T$80)</f>
        <v/>
      </c>
      <c r="R496" s="33" t="str">
        <f t="shared" ref="R496" si="1051">IF(U$80="","",U$80)</f>
        <v/>
      </c>
      <c r="S496" s="33" t="str">
        <f t="shared" ref="S496" si="1052">IF(V$80="","",V$80)</f>
        <v/>
      </c>
      <c r="T496" s="33" t="str">
        <f t="shared" ref="T496" si="1053">IF(W$80="","",W$80)</f>
        <v/>
      </c>
      <c r="U496" s="33" t="str">
        <f t="shared" ref="U496" si="1054">IF(X$80="","",X$80)</f>
        <v/>
      </c>
      <c r="V496" s="33" t="str">
        <f t="shared" ref="V496" si="1055">IF(Y$80="","",Y$80)</f>
        <v/>
      </c>
      <c r="W496" s="33" t="str">
        <f t="shared" ref="W496" si="1056">IF(Z$80="","",Z$80)</f>
        <v/>
      </c>
      <c r="X496" s="33" t="str">
        <f t="shared" ref="X496" si="1057">IF(AA$80="","",AA$80)</f>
        <v/>
      </c>
      <c r="Y496" s="33" t="str">
        <f t="shared" ref="Y496" si="1058">IF(AB$80="","",AB$80)</f>
        <v/>
      </c>
      <c r="Z496" s="33" t="str">
        <f t="shared" ref="Z496" si="1059">IF(AC$80="","",AC$80)</f>
        <v/>
      </c>
      <c r="AA496" s="33" t="str">
        <f t="shared" ref="AA496" si="1060">IF(AD$80="","",AD$80)</f>
        <v/>
      </c>
      <c r="AB496" s="33" t="str">
        <f t="shared" ref="AB496" si="1061">IF(AE$80="","",AE$80)</f>
        <v/>
      </c>
      <c r="AC496" s="33" t="str">
        <f t="shared" ref="AC496" si="1062">IF(AF$80="","",AF$80)</f>
        <v/>
      </c>
      <c r="AD496" s="33" t="str">
        <f t="shared" ref="AD496" si="1063">IF(AG$80="","",AG$80)</f>
        <v/>
      </c>
      <c r="AE496" s="33" t="str">
        <f t="shared" ref="AE496" si="1064">IF(AH$80="","",AH$80)</f>
        <v/>
      </c>
      <c r="AF496" s="33" t="str">
        <f t="shared" ref="AF496" si="1065">IF(AI$80="","",AI$80)</f>
        <v/>
      </c>
      <c r="AG496" s="33" t="str">
        <f t="shared" ref="AG496" si="1066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 t="str">
        <f>IF(G$79="","",SUM(D498:D499)-SUM(D500:D503))</f>
        <v/>
      </c>
      <c r="E497" s="266" t="str">
        <f t="shared" ref="E497:AG497" si="1067">IF(H$79="","",SUM(E498:E499)-SUM(E500:E503))</f>
        <v/>
      </c>
      <c r="F497" s="266" t="str">
        <f t="shared" si="1067"/>
        <v/>
      </c>
      <c r="G497" s="266" t="str">
        <f t="shared" si="1067"/>
        <v/>
      </c>
      <c r="H497" s="266" t="str">
        <f t="shared" si="1067"/>
        <v/>
      </c>
      <c r="I497" s="266" t="str">
        <f t="shared" si="1067"/>
        <v/>
      </c>
      <c r="J497" s="266" t="str">
        <f t="shared" si="1067"/>
        <v/>
      </c>
      <c r="K497" s="266" t="str">
        <f t="shared" si="1067"/>
        <v/>
      </c>
      <c r="L497" s="266" t="str">
        <f t="shared" si="1067"/>
        <v/>
      </c>
      <c r="M497" s="266" t="str">
        <f t="shared" si="1067"/>
        <v/>
      </c>
      <c r="N497" s="266" t="str">
        <f t="shared" si="1067"/>
        <v/>
      </c>
      <c r="O497" s="266" t="str">
        <f t="shared" si="1067"/>
        <v/>
      </c>
      <c r="P497" s="266" t="str">
        <f t="shared" si="1067"/>
        <v/>
      </c>
      <c r="Q497" s="266" t="str">
        <f t="shared" si="1067"/>
        <v/>
      </c>
      <c r="R497" s="266" t="str">
        <f t="shared" si="1067"/>
        <v/>
      </c>
      <c r="S497" s="266" t="str">
        <f t="shared" si="1067"/>
        <v/>
      </c>
      <c r="T497" s="266" t="str">
        <f t="shared" si="1067"/>
        <v/>
      </c>
      <c r="U497" s="266" t="str">
        <f t="shared" si="1067"/>
        <v/>
      </c>
      <c r="V497" s="266" t="str">
        <f t="shared" si="1067"/>
        <v/>
      </c>
      <c r="W497" s="266" t="str">
        <f t="shared" si="1067"/>
        <v/>
      </c>
      <c r="X497" s="266" t="str">
        <f t="shared" si="1067"/>
        <v/>
      </c>
      <c r="Y497" s="266" t="str">
        <f t="shared" si="1067"/>
        <v/>
      </c>
      <c r="Z497" s="266" t="str">
        <f t="shared" si="1067"/>
        <v/>
      </c>
      <c r="AA497" s="266" t="str">
        <f t="shared" si="1067"/>
        <v/>
      </c>
      <c r="AB497" s="266" t="str">
        <f t="shared" si="1067"/>
        <v/>
      </c>
      <c r="AC497" s="266" t="str">
        <f t="shared" si="1067"/>
        <v/>
      </c>
      <c r="AD497" s="266" t="str">
        <f t="shared" si="1067"/>
        <v/>
      </c>
      <c r="AE497" s="266" t="str">
        <f t="shared" si="1067"/>
        <v/>
      </c>
      <c r="AF497" s="266" t="str">
        <f t="shared" si="1067"/>
        <v/>
      </c>
      <c r="AG497" s="266" t="str">
        <f t="shared" si="1067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 t="str">
        <f t="shared" ref="D498:AG498" si="1068">IF(G$79="","",IF(D$424="Faza oper.",D$369,0))</f>
        <v/>
      </c>
      <c r="E498" s="84" t="str">
        <f t="shared" si="1068"/>
        <v/>
      </c>
      <c r="F498" s="84" t="str">
        <f t="shared" si="1068"/>
        <v/>
      </c>
      <c r="G498" s="84" t="str">
        <f t="shared" si="1068"/>
        <v/>
      </c>
      <c r="H498" s="84" t="str">
        <f t="shared" si="1068"/>
        <v/>
      </c>
      <c r="I498" s="84" t="str">
        <f t="shared" si="1068"/>
        <v/>
      </c>
      <c r="J498" s="84" t="str">
        <f t="shared" si="1068"/>
        <v/>
      </c>
      <c r="K498" s="84" t="str">
        <f t="shared" si="1068"/>
        <v/>
      </c>
      <c r="L498" s="84" t="str">
        <f t="shared" si="1068"/>
        <v/>
      </c>
      <c r="M498" s="84" t="str">
        <f t="shared" si="1068"/>
        <v/>
      </c>
      <c r="N498" s="84" t="str">
        <f t="shared" si="1068"/>
        <v/>
      </c>
      <c r="O498" s="84" t="str">
        <f t="shared" si="1068"/>
        <v/>
      </c>
      <c r="P498" s="84" t="str">
        <f t="shared" si="1068"/>
        <v/>
      </c>
      <c r="Q498" s="84" t="str">
        <f t="shared" si="1068"/>
        <v/>
      </c>
      <c r="R498" s="84" t="str">
        <f t="shared" si="1068"/>
        <v/>
      </c>
      <c r="S498" s="84" t="str">
        <f t="shared" si="1068"/>
        <v/>
      </c>
      <c r="T498" s="84" t="str">
        <f t="shared" si="1068"/>
        <v/>
      </c>
      <c r="U498" s="84" t="str">
        <f t="shared" si="1068"/>
        <v/>
      </c>
      <c r="V498" s="84" t="str">
        <f t="shared" si="1068"/>
        <v/>
      </c>
      <c r="W498" s="84" t="str">
        <f t="shared" si="1068"/>
        <v/>
      </c>
      <c r="X498" s="84" t="str">
        <f t="shared" si="1068"/>
        <v/>
      </c>
      <c r="Y498" s="84" t="str">
        <f t="shared" si="1068"/>
        <v/>
      </c>
      <c r="Z498" s="84" t="str">
        <f t="shared" si="1068"/>
        <v/>
      </c>
      <c r="AA498" s="84" t="str">
        <f t="shared" si="1068"/>
        <v/>
      </c>
      <c r="AB498" s="84" t="str">
        <f t="shared" si="1068"/>
        <v/>
      </c>
      <c r="AC498" s="84" t="str">
        <f t="shared" si="1068"/>
        <v/>
      </c>
      <c r="AD498" s="84" t="str">
        <f t="shared" si="1068"/>
        <v/>
      </c>
      <c r="AE498" s="84" t="str">
        <f t="shared" si="1068"/>
        <v/>
      </c>
      <c r="AF498" s="84" t="str">
        <f t="shared" si="1068"/>
        <v/>
      </c>
      <c r="AG498" s="84" t="str">
        <f t="shared" si="1068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 t="str">
        <f t="shared" ref="D499:AG499" si="1069">IF(G$79="","",IF(AND(D$496&lt;&gt;"",E$496="")=TRUE,IF(D$498-D$500-D$502&gt;0,(D$498-D$500-D$502)/$D$37,0),0))</f>
        <v/>
      </c>
      <c r="E499" s="88" t="str">
        <f t="shared" si="1069"/>
        <v/>
      </c>
      <c r="F499" s="88" t="str">
        <f t="shared" si="1069"/>
        <v/>
      </c>
      <c r="G499" s="88" t="str">
        <f t="shared" si="1069"/>
        <v/>
      </c>
      <c r="H499" s="88" t="str">
        <f t="shared" si="1069"/>
        <v/>
      </c>
      <c r="I499" s="88" t="str">
        <f t="shared" si="1069"/>
        <v/>
      </c>
      <c r="J499" s="88" t="str">
        <f t="shared" si="1069"/>
        <v/>
      </c>
      <c r="K499" s="88" t="str">
        <f t="shared" si="1069"/>
        <v/>
      </c>
      <c r="L499" s="88" t="str">
        <f t="shared" si="1069"/>
        <v/>
      </c>
      <c r="M499" s="88" t="str">
        <f t="shared" si="1069"/>
        <v/>
      </c>
      <c r="N499" s="88" t="str">
        <f t="shared" si="1069"/>
        <v/>
      </c>
      <c r="O499" s="88" t="str">
        <f t="shared" si="1069"/>
        <v/>
      </c>
      <c r="P499" s="88" t="str">
        <f t="shared" si="1069"/>
        <v/>
      </c>
      <c r="Q499" s="88" t="str">
        <f t="shared" si="1069"/>
        <v/>
      </c>
      <c r="R499" s="88" t="str">
        <f t="shared" si="1069"/>
        <v/>
      </c>
      <c r="S499" s="88" t="str">
        <f t="shared" si="1069"/>
        <v/>
      </c>
      <c r="T499" s="88" t="str">
        <f t="shared" si="1069"/>
        <v/>
      </c>
      <c r="U499" s="88" t="str">
        <f t="shared" si="1069"/>
        <v/>
      </c>
      <c r="V499" s="88" t="str">
        <f t="shared" si="1069"/>
        <v/>
      </c>
      <c r="W499" s="88" t="str">
        <f t="shared" si="1069"/>
        <v/>
      </c>
      <c r="X499" s="88" t="str">
        <f t="shared" si="1069"/>
        <v/>
      </c>
      <c r="Y499" s="88" t="str">
        <f t="shared" si="1069"/>
        <v/>
      </c>
      <c r="Z499" s="88" t="str">
        <f t="shared" si="1069"/>
        <v/>
      </c>
      <c r="AA499" s="88" t="str">
        <f t="shared" si="1069"/>
        <v/>
      </c>
      <c r="AB499" s="88" t="str">
        <f t="shared" si="1069"/>
        <v/>
      </c>
      <c r="AC499" s="88" t="str">
        <f t="shared" si="1069"/>
        <v/>
      </c>
      <c r="AD499" s="88" t="str">
        <f t="shared" si="1069"/>
        <v/>
      </c>
      <c r="AE499" s="88" t="str">
        <f t="shared" si="1069"/>
        <v/>
      </c>
      <c r="AF499" s="88" t="str">
        <f t="shared" si="1069"/>
        <v/>
      </c>
      <c r="AG499" s="88" t="str">
        <f t="shared" si="1069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 t="str">
        <f t="shared" ref="D500:AG500" si="1070">IF(G$79="","",IF(D$424="Faza oper.",SUM(D$241)-SUM(D$224)+SUM(D$205),0))</f>
        <v/>
      </c>
      <c r="E500" s="88" t="str">
        <f t="shared" si="1070"/>
        <v/>
      </c>
      <c r="F500" s="88" t="str">
        <f t="shared" si="1070"/>
        <v/>
      </c>
      <c r="G500" s="88" t="str">
        <f t="shared" si="1070"/>
        <v/>
      </c>
      <c r="H500" s="88" t="str">
        <f t="shared" si="1070"/>
        <v/>
      </c>
      <c r="I500" s="88" t="str">
        <f t="shared" si="1070"/>
        <v/>
      </c>
      <c r="J500" s="88" t="str">
        <f t="shared" si="1070"/>
        <v/>
      </c>
      <c r="K500" s="88" t="str">
        <f t="shared" si="1070"/>
        <v/>
      </c>
      <c r="L500" s="88" t="str">
        <f t="shared" si="1070"/>
        <v/>
      </c>
      <c r="M500" s="88" t="str">
        <f t="shared" si="1070"/>
        <v/>
      </c>
      <c r="N500" s="88" t="str">
        <f t="shared" si="1070"/>
        <v/>
      </c>
      <c r="O500" s="88" t="str">
        <f t="shared" si="1070"/>
        <v/>
      </c>
      <c r="P500" s="88" t="str">
        <f t="shared" si="1070"/>
        <v/>
      </c>
      <c r="Q500" s="88" t="str">
        <f t="shared" si="1070"/>
        <v/>
      </c>
      <c r="R500" s="88" t="str">
        <f t="shared" si="1070"/>
        <v/>
      </c>
      <c r="S500" s="88" t="str">
        <f t="shared" si="1070"/>
        <v/>
      </c>
      <c r="T500" s="88" t="str">
        <f t="shared" si="1070"/>
        <v/>
      </c>
      <c r="U500" s="88" t="str">
        <f t="shared" si="1070"/>
        <v/>
      </c>
      <c r="V500" s="88" t="str">
        <f t="shared" si="1070"/>
        <v/>
      </c>
      <c r="W500" s="88" t="str">
        <f t="shared" si="1070"/>
        <v/>
      </c>
      <c r="X500" s="88" t="str">
        <f t="shared" si="1070"/>
        <v/>
      </c>
      <c r="Y500" s="88" t="str">
        <f t="shared" si="1070"/>
        <v/>
      </c>
      <c r="Z500" s="88" t="str">
        <f t="shared" si="1070"/>
        <v/>
      </c>
      <c r="AA500" s="88" t="str">
        <f t="shared" si="1070"/>
        <v/>
      </c>
      <c r="AB500" s="88" t="str">
        <f t="shared" si="1070"/>
        <v/>
      </c>
      <c r="AC500" s="88" t="str">
        <f t="shared" si="1070"/>
        <v/>
      </c>
      <c r="AD500" s="88" t="str">
        <f t="shared" si="1070"/>
        <v/>
      </c>
      <c r="AE500" s="88" t="str">
        <f t="shared" si="1070"/>
        <v/>
      </c>
      <c r="AF500" s="88" t="str">
        <f t="shared" si="1070"/>
        <v/>
      </c>
      <c r="AG500" s="88" t="str">
        <f t="shared" si="1070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 t="str">
        <f t="shared" ref="D501:AG501" si="1071">IF(G$79="","",IF(D$495="Faza inwest.",D$391,0))</f>
        <v/>
      </c>
      <c r="E501" s="88" t="str">
        <f t="shared" si="1071"/>
        <v/>
      </c>
      <c r="F501" s="88" t="str">
        <f t="shared" si="1071"/>
        <v/>
      </c>
      <c r="G501" s="88" t="str">
        <f t="shared" si="1071"/>
        <v/>
      </c>
      <c r="H501" s="88" t="str">
        <f t="shared" si="1071"/>
        <v/>
      </c>
      <c r="I501" s="88" t="str">
        <f t="shared" si="1071"/>
        <v/>
      </c>
      <c r="J501" s="88" t="str">
        <f t="shared" si="1071"/>
        <v/>
      </c>
      <c r="K501" s="88" t="str">
        <f t="shared" si="1071"/>
        <v/>
      </c>
      <c r="L501" s="88" t="str">
        <f t="shared" si="1071"/>
        <v/>
      </c>
      <c r="M501" s="88" t="str">
        <f t="shared" si="1071"/>
        <v/>
      </c>
      <c r="N501" s="88" t="str">
        <f t="shared" si="1071"/>
        <v/>
      </c>
      <c r="O501" s="88" t="str">
        <f t="shared" si="1071"/>
        <v/>
      </c>
      <c r="P501" s="88" t="str">
        <f t="shared" si="1071"/>
        <v/>
      </c>
      <c r="Q501" s="88" t="str">
        <f t="shared" si="1071"/>
        <v/>
      </c>
      <c r="R501" s="88" t="str">
        <f t="shared" si="1071"/>
        <v/>
      </c>
      <c r="S501" s="88" t="str">
        <f t="shared" si="1071"/>
        <v/>
      </c>
      <c r="T501" s="88" t="str">
        <f t="shared" si="1071"/>
        <v/>
      </c>
      <c r="U501" s="88" t="str">
        <f t="shared" si="1071"/>
        <v/>
      </c>
      <c r="V501" s="88" t="str">
        <f t="shared" si="1071"/>
        <v/>
      </c>
      <c r="W501" s="88" t="str">
        <f t="shared" si="1071"/>
        <v/>
      </c>
      <c r="X501" s="88" t="str">
        <f t="shared" si="1071"/>
        <v/>
      </c>
      <c r="Y501" s="88" t="str">
        <f t="shared" si="1071"/>
        <v/>
      </c>
      <c r="Z501" s="88" t="str">
        <f t="shared" si="1071"/>
        <v/>
      </c>
      <c r="AA501" s="88" t="str">
        <f t="shared" si="1071"/>
        <v/>
      </c>
      <c r="AB501" s="88" t="str">
        <f t="shared" si="1071"/>
        <v/>
      </c>
      <c r="AC501" s="88" t="str">
        <f t="shared" si="1071"/>
        <v/>
      </c>
      <c r="AD501" s="88" t="str">
        <f t="shared" si="1071"/>
        <v/>
      </c>
      <c r="AE501" s="88" t="str">
        <f t="shared" si="1071"/>
        <v/>
      </c>
      <c r="AF501" s="88" t="str">
        <f t="shared" si="1071"/>
        <v/>
      </c>
      <c r="AG501" s="88" t="str">
        <f t="shared" si="1071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 t="str">
        <f t="shared" ref="D502:AG502" si="1072">IF(G$79="","",IF(D$424="Faza oper.",D$183,0))</f>
        <v/>
      </c>
      <c r="E502" s="88" t="str">
        <f t="shared" si="1072"/>
        <v/>
      </c>
      <c r="F502" s="88" t="str">
        <f t="shared" si="1072"/>
        <v/>
      </c>
      <c r="G502" s="88" t="str">
        <f t="shared" si="1072"/>
        <v/>
      </c>
      <c r="H502" s="88" t="str">
        <f t="shared" si="1072"/>
        <v/>
      </c>
      <c r="I502" s="88" t="str">
        <f t="shared" si="1072"/>
        <v/>
      </c>
      <c r="J502" s="88" t="str">
        <f t="shared" si="1072"/>
        <v/>
      </c>
      <c r="K502" s="88" t="str">
        <f t="shared" si="1072"/>
        <v/>
      </c>
      <c r="L502" s="88" t="str">
        <f t="shared" si="1072"/>
        <v/>
      </c>
      <c r="M502" s="88" t="str">
        <f t="shared" si="1072"/>
        <v/>
      </c>
      <c r="N502" s="88" t="str">
        <f t="shared" si="1072"/>
        <v/>
      </c>
      <c r="O502" s="88" t="str">
        <f t="shared" si="1072"/>
        <v/>
      </c>
      <c r="P502" s="88" t="str">
        <f t="shared" si="1072"/>
        <v/>
      </c>
      <c r="Q502" s="88" t="str">
        <f t="shared" si="1072"/>
        <v/>
      </c>
      <c r="R502" s="88" t="str">
        <f t="shared" si="1072"/>
        <v/>
      </c>
      <c r="S502" s="88" t="str">
        <f t="shared" si="1072"/>
        <v/>
      </c>
      <c r="T502" s="88" t="str">
        <f t="shared" si="1072"/>
        <v/>
      </c>
      <c r="U502" s="88" t="str">
        <f t="shared" si="1072"/>
        <v/>
      </c>
      <c r="V502" s="88" t="str">
        <f t="shared" si="1072"/>
        <v/>
      </c>
      <c r="W502" s="88" t="str">
        <f t="shared" si="1072"/>
        <v/>
      </c>
      <c r="X502" s="88" t="str">
        <f t="shared" si="1072"/>
        <v/>
      </c>
      <c r="Y502" s="88" t="str">
        <f t="shared" si="1072"/>
        <v/>
      </c>
      <c r="Z502" s="88" t="str">
        <f t="shared" si="1072"/>
        <v/>
      </c>
      <c r="AA502" s="88" t="str">
        <f t="shared" si="1072"/>
        <v/>
      </c>
      <c r="AB502" s="88" t="str">
        <f t="shared" si="1072"/>
        <v/>
      </c>
      <c r="AC502" s="88" t="str">
        <f t="shared" si="1072"/>
        <v/>
      </c>
      <c r="AD502" s="88" t="str">
        <f t="shared" si="1072"/>
        <v/>
      </c>
      <c r="AE502" s="88" t="str">
        <f t="shared" si="1072"/>
        <v/>
      </c>
      <c r="AF502" s="88" t="str">
        <f t="shared" si="1072"/>
        <v/>
      </c>
      <c r="AG502" s="88" t="str">
        <f t="shared" si="1072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 t="str">
        <f>IF(G$79="","",IF(D$182="",0,D$182))</f>
        <v/>
      </c>
      <c r="E503" s="88" t="str">
        <f t="shared" ref="E503:AG503" si="1073">IF(H$79="","",IF(E$182="",0,E$182))</f>
        <v/>
      </c>
      <c r="F503" s="88" t="str">
        <f t="shared" si="1073"/>
        <v/>
      </c>
      <c r="G503" s="88" t="str">
        <f t="shared" si="1073"/>
        <v/>
      </c>
      <c r="H503" s="88" t="str">
        <f t="shared" si="1073"/>
        <v/>
      </c>
      <c r="I503" s="88" t="str">
        <f t="shared" si="1073"/>
        <v/>
      </c>
      <c r="J503" s="88" t="str">
        <f t="shared" si="1073"/>
        <v/>
      </c>
      <c r="K503" s="88" t="str">
        <f t="shared" si="1073"/>
        <v/>
      </c>
      <c r="L503" s="88" t="str">
        <f t="shared" si="1073"/>
        <v/>
      </c>
      <c r="M503" s="88" t="str">
        <f t="shared" si="1073"/>
        <v/>
      </c>
      <c r="N503" s="88" t="str">
        <f t="shared" si="1073"/>
        <v/>
      </c>
      <c r="O503" s="88" t="str">
        <f t="shared" si="1073"/>
        <v/>
      </c>
      <c r="P503" s="88" t="str">
        <f t="shared" si="1073"/>
        <v/>
      </c>
      <c r="Q503" s="88" t="str">
        <f t="shared" si="1073"/>
        <v/>
      </c>
      <c r="R503" s="88" t="str">
        <f t="shared" si="1073"/>
        <v/>
      </c>
      <c r="S503" s="88" t="str">
        <f t="shared" si="1073"/>
        <v/>
      </c>
      <c r="T503" s="88" t="str">
        <f t="shared" si="1073"/>
        <v/>
      </c>
      <c r="U503" s="88" t="str">
        <f t="shared" si="1073"/>
        <v/>
      </c>
      <c r="V503" s="88" t="str">
        <f t="shared" si="1073"/>
        <v/>
      </c>
      <c r="W503" s="88" t="str">
        <f t="shared" si="1073"/>
        <v/>
      </c>
      <c r="X503" s="88" t="str">
        <f t="shared" si="1073"/>
        <v/>
      </c>
      <c r="Y503" s="88" t="str">
        <f t="shared" si="1073"/>
        <v/>
      </c>
      <c r="Z503" s="88" t="str">
        <f t="shared" si="1073"/>
        <v/>
      </c>
      <c r="AA503" s="88" t="str">
        <f t="shared" si="1073"/>
        <v/>
      </c>
      <c r="AB503" s="88" t="str">
        <f t="shared" si="1073"/>
        <v/>
      </c>
      <c r="AC503" s="88" t="str">
        <f t="shared" si="1073"/>
        <v/>
      </c>
      <c r="AD503" s="88" t="str">
        <f t="shared" si="1073"/>
        <v/>
      </c>
      <c r="AE503" s="88" t="str">
        <f t="shared" si="1073"/>
        <v/>
      </c>
      <c r="AF503" s="88" t="str">
        <f t="shared" si="1073"/>
        <v/>
      </c>
      <c r="AG503" s="88" t="str">
        <f t="shared" si="1073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 t="str">
        <f t="shared" ref="D504:AG504" si="1074">IF(G$79="","",SUM(D$505:D$507))</f>
        <v/>
      </c>
      <c r="E504" s="266" t="str">
        <f t="shared" si="1074"/>
        <v/>
      </c>
      <c r="F504" s="266" t="str">
        <f t="shared" si="1074"/>
        <v/>
      </c>
      <c r="G504" s="266" t="str">
        <f t="shared" si="1074"/>
        <v/>
      </c>
      <c r="H504" s="266" t="str">
        <f t="shared" si="1074"/>
        <v/>
      </c>
      <c r="I504" s="266" t="str">
        <f t="shared" si="1074"/>
        <v/>
      </c>
      <c r="J504" s="266" t="str">
        <f t="shared" si="1074"/>
        <v/>
      </c>
      <c r="K504" s="266" t="str">
        <f t="shared" si="1074"/>
        <v/>
      </c>
      <c r="L504" s="266" t="str">
        <f t="shared" si="1074"/>
        <v/>
      </c>
      <c r="M504" s="266" t="str">
        <f t="shared" si="1074"/>
        <v/>
      </c>
      <c r="N504" s="266" t="str">
        <f t="shared" si="1074"/>
        <v/>
      </c>
      <c r="O504" s="266" t="str">
        <f t="shared" si="1074"/>
        <v/>
      </c>
      <c r="P504" s="266" t="str">
        <f t="shared" si="1074"/>
        <v/>
      </c>
      <c r="Q504" s="266" t="str">
        <f t="shared" si="1074"/>
        <v/>
      </c>
      <c r="R504" s="266" t="str">
        <f t="shared" si="1074"/>
        <v/>
      </c>
      <c r="S504" s="266" t="str">
        <f t="shared" si="1074"/>
        <v/>
      </c>
      <c r="T504" s="266" t="str">
        <f t="shared" si="1074"/>
        <v/>
      </c>
      <c r="U504" s="266" t="str">
        <f t="shared" si="1074"/>
        <v/>
      </c>
      <c r="V504" s="266" t="str">
        <f t="shared" si="1074"/>
        <v/>
      </c>
      <c r="W504" s="266" t="str">
        <f t="shared" si="1074"/>
        <v/>
      </c>
      <c r="X504" s="266" t="str">
        <f t="shared" si="1074"/>
        <v/>
      </c>
      <c r="Y504" s="266" t="str">
        <f t="shared" si="1074"/>
        <v/>
      </c>
      <c r="Z504" s="266" t="str">
        <f t="shared" si="1074"/>
        <v/>
      </c>
      <c r="AA504" s="266" t="str">
        <f t="shared" si="1074"/>
        <v/>
      </c>
      <c r="AB504" s="266" t="str">
        <f t="shared" si="1074"/>
        <v/>
      </c>
      <c r="AC504" s="266" t="str">
        <f t="shared" si="1074"/>
        <v/>
      </c>
      <c r="AD504" s="266" t="str">
        <f t="shared" si="1074"/>
        <v/>
      </c>
      <c r="AE504" s="266" t="str">
        <f t="shared" si="1074"/>
        <v/>
      </c>
      <c r="AF504" s="266" t="str">
        <f t="shared" si="1074"/>
        <v/>
      </c>
      <c r="AG504" s="266" t="str">
        <f t="shared" si="1074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 t="str">
        <f>IF(G$79="","",SUM(D$189,D$242,D$371,D$392))</f>
        <v/>
      </c>
      <c r="E505" s="84" t="str">
        <f t="shared" ref="E505:AG505" si="1075">IF(H$79="","",SUM(E$189,E$242,E$371,E$392))</f>
        <v/>
      </c>
      <c r="F505" s="84" t="str">
        <f t="shared" si="1075"/>
        <v/>
      </c>
      <c r="G505" s="84" t="str">
        <f t="shared" si="1075"/>
        <v/>
      </c>
      <c r="H505" s="84" t="str">
        <f t="shared" si="1075"/>
        <v/>
      </c>
      <c r="I505" s="84" t="str">
        <f t="shared" si="1075"/>
        <v/>
      </c>
      <c r="J505" s="84" t="str">
        <f t="shared" si="1075"/>
        <v/>
      </c>
      <c r="K505" s="84" t="str">
        <f t="shared" si="1075"/>
        <v/>
      </c>
      <c r="L505" s="84" t="str">
        <f t="shared" si="1075"/>
        <v/>
      </c>
      <c r="M505" s="84" t="str">
        <f t="shared" si="1075"/>
        <v/>
      </c>
      <c r="N505" s="84" t="str">
        <f t="shared" si="1075"/>
        <v/>
      </c>
      <c r="O505" s="84" t="str">
        <f t="shared" si="1075"/>
        <v/>
      </c>
      <c r="P505" s="84" t="str">
        <f t="shared" si="1075"/>
        <v/>
      </c>
      <c r="Q505" s="84" t="str">
        <f t="shared" si="1075"/>
        <v/>
      </c>
      <c r="R505" s="84" t="str">
        <f t="shared" si="1075"/>
        <v/>
      </c>
      <c r="S505" s="84" t="str">
        <f t="shared" si="1075"/>
        <v/>
      </c>
      <c r="T505" s="84" t="str">
        <f t="shared" si="1075"/>
        <v/>
      </c>
      <c r="U505" s="84" t="str">
        <f t="shared" si="1075"/>
        <v/>
      </c>
      <c r="V505" s="84" t="str">
        <f t="shared" si="1075"/>
        <v/>
      </c>
      <c r="W505" s="84" t="str">
        <f t="shared" si="1075"/>
        <v/>
      </c>
      <c r="X505" s="84" t="str">
        <f t="shared" si="1075"/>
        <v/>
      </c>
      <c r="Y505" s="84" t="str">
        <f t="shared" si="1075"/>
        <v/>
      </c>
      <c r="Z505" s="84" t="str">
        <f t="shared" si="1075"/>
        <v/>
      </c>
      <c r="AA505" s="84" t="str">
        <f t="shared" si="1075"/>
        <v/>
      </c>
      <c r="AB505" s="84" t="str">
        <f t="shared" si="1075"/>
        <v/>
      </c>
      <c r="AC505" s="84" t="str">
        <f t="shared" si="1075"/>
        <v/>
      </c>
      <c r="AD505" s="84" t="str">
        <f t="shared" si="1075"/>
        <v/>
      </c>
      <c r="AE505" s="84" t="str">
        <f t="shared" si="1075"/>
        <v/>
      </c>
      <c r="AF505" s="84" t="str">
        <f t="shared" si="1075"/>
        <v/>
      </c>
      <c r="AG505" s="84" t="str">
        <f t="shared" si="1075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 t="str">
        <f t="shared" ref="D506:AG506" si="1076">IF(G$79="","",D$464)</f>
        <v/>
      </c>
      <c r="E506" s="88" t="str">
        <f t="shared" si="1076"/>
        <v/>
      </c>
      <c r="F506" s="88" t="str">
        <f t="shared" si="1076"/>
        <v/>
      </c>
      <c r="G506" s="88" t="str">
        <f t="shared" si="1076"/>
        <v/>
      </c>
      <c r="H506" s="88" t="str">
        <f t="shared" si="1076"/>
        <v/>
      </c>
      <c r="I506" s="88" t="str">
        <f t="shared" si="1076"/>
        <v/>
      </c>
      <c r="J506" s="88" t="str">
        <f t="shared" si="1076"/>
        <v/>
      </c>
      <c r="K506" s="88" t="str">
        <f t="shared" si="1076"/>
        <v/>
      </c>
      <c r="L506" s="88" t="str">
        <f t="shared" si="1076"/>
        <v/>
      </c>
      <c r="M506" s="88" t="str">
        <f t="shared" si="1076"/>
        <v/>
      </c>
      <c r="N506" s="88" t="str">
        <f t="shared" si="1076"/>
        <v/>
      </c>
      <c r="O506" s="88" t="str">
        <f t="shared" si="1076"/>
        <v/>
      </c>
      <c r="P506" s="88" t="str">
        <f t="shared" si="1076"/>
        <v/>
      </c>
      <c r="Q506" s="88" t="str">
        <f t="shared" si="1076"/>
        <v/>
      </c>
      <c r="R506" s="88" t="str">
        <f t="shared" si="1076"/>
        <v/>
      </c>
      <c r="S506" s="88" t="str">
        <f t="shared" si="1076"/>
        <v/>
      </c>
      <c r="T506" s="88" t="str">
        <f t="shared" si="1076"/>
        <v/>
      </c>
      <c r="U506" s="88" t="str">
        <f t="shared" si="1076"/>
        <v/>
      </c>
      <c r="V506" s="88" t="str">
        <f t="shared" si="1076"/>
        <v/>
      </c>
      <c r="W506" s="88" t="str">
        <f t="shared" si="1076"/>
        <v/>
      </c>
      <c r="X506" s="88" t="str">
        <f t="shared" si="1076"/>
        <v/>
      </c>
      <c r="Y506" s="88" t="str">
        <f t="shared" si="1076"/>
        <v/>
      </c>
      <c r="Z506" s="88" t="str">
        <f t="shared" si="1076"/>
        <v/>
      </c>
      <c r="AA506" s="88" t="str">
        <f t="shared" si="1076"/>
        <v/>
      </c>
      <c r="AB506" s="88" t="str">
        <f t="shared" si="1076"/>
        <v/>
      </c>
      <c r="AC506" s="88" t="str">
        <f t="shared" si="1076"/>
        <v/>
      </c>
      <c r="AD506" s="88" t="str">
        <f t="shared" si="1076"/>
        <v/>
      </c>
      <c r="AE506" s="88" t="str">
        <f t="shared" si="1076"/>
        <v/>
      </c>
      <c r="AF506" s="88" t="str">
        <f t="shared" si="1076"/>
        <v/>
      </c>
      <c r="AG506" s="88" t="str">
        <f t="shared" si="1076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 t="str">
        <f>IF(G$79="","",SUM(D$224)-SUM(D$205))</f>
        <v/>
      </c>
      <c r="E507" s="88" t="str">
        <f t="shared" ref="E507:AG507" si="1077">IF(H$79="","",SUM(E$224)-SUM(E$205))</f>
        <v/>
      </c>
      <c r="F507" s="88" t="str">
        <f t="shared" si="1077"/>
        <v/>
      </c>
      <c r="G507" s="88" t="str">
        <f t="shared" si="1077"/>
        <v/>
      </c>
      <c r="H507" s="88" t="str">
        <f t="shared" si="1077"/>
        <v/>
      </c>
      <c r="I507" s="88" t="str">
        <f t="shared" si="1077"/>
        <v/>
      </c>
      <c r="J507" s="88" t="str">
        <f t="shared" si="1077"/>
        <v/>
      </c>
      <c r="K507" s="88" t="str">
        <f t="shared" si="1077"/>
        <v/>
      </c>
      <c r="L507" s="88" t="str">
        <f t="shared" si="1077"/>
        <v/>
      </c>
      <c r="M507" s="88" t="str">
        <f t="shared" si="1077"/>
        <v/>
      </c>
      <c r="N507" s="88" t="str">
        <f t="shared" si="1077"/>
        <v/>
      </c>
      <c r="O507" s="88" t="str">
        <f t="shared" si="1077"/>
        <v/>
      </c>
      <c r="P507" s="88" t="str">
        <f t="shared" si="1077"/>
        <v/>
      </c>
      <c r="Q507" s="88" t="str">
        <f t="shared" si="1077"/>
        <v/>
      </c>
      <c r="R507" s="88" t="str">
        <f t="shared" si="1077"/>
        <v/>
      </c>
      <c r="S507" s="88" t="str">
        <f t="shared" si="1077"/>
        <v/>
      </c>
      <c r="T507" s="88" t="str">
        <f t="shared" si="1077"/>
        <v/>
      </c>
      <c r="U507" s="88" t="str">
        <f t="shared" si="1077"/>
        <v/>
      </c>
      <c r="V507" s="88" t="str">
        <f t="shared" si="1077"/>
        <v/>
      </c>
      <c r="W507" s="88" t="str">
        <f t="shared" si="1077"/>
        <v/>
      </c>
      <c r="X507" s="88" t="str">
        <f t="shared" si="1077"/>
        <v/>
      </c>
      <c r="Y507" s="88" t="str">
        <f t="shared" si="1077"/>
        <v/>
      </c>
      <c r="Z507" s="88" t="str">
        <f t="shared" si="1077"/>
        <v/>
      </c>
      <c r="AA507" s="88" t="str">
        <f t="shared" si="1077"/>
        <v/>
      </c>
      <c r="AB507" s="88" t="str">
        <f t="shared" si="1077"/>
        <v/>
      </c>
      <c r="AC507" s="88" t="str">
        <f t="shared" si="1077"/>
        <v/>
      </c>
      <c r="AD507" s="88" t="str">
        <f t="shared" si="1077"/>
        <v/>
      </c>
      <c r="AE507" s="88" t="str">
        <f t="shared" si="1077"/>
        <v/>
      </c>
      <c r="AF507" s="88" t="str">
        <f t="shared" si="1077"/>
        <v/>
      </c>
      <c r="AG507" s="88" t="str">
        <f t="shared" si="1077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 t="str">
        <f t="shared" ref="D508:AG508" si="1078">IF(G$79="","",SUMIF($C$509:$C$517,"zł/rok",D$509:D$517))</f>
        <v/>
      </c>
      <c r="E508" s="266" t="str">
        <f t="shared" si="1078"/>
        <v/>
      </c>
      <c r="F508" s="266" t="str">
        <f t="shared" si="1078"/>
        <v/>
      </c>
      <c r="G508" s="266" t="str">
        <f t="shared" si="1078"/>
        <v/>
      </c>
      <c r="H508" s="266" t="str">
        <f t="shared" si="1078"/>
        <v/>
      </c>
      <c r="I508" s="266" t="str">
        <f t="shared" si="1078"/>
        <v/>
      </c>
      <c r="J508" s="266" t="str">
        <f t="shared" si="1078"/>
        <v/>
      </c>
      <c r="K508" s="266" t="str">
        <f t="shared" si="1078"/>
        <v/>
      </c>
      <c r="L508" s="266" t="str">
        <f t="shared" si="1078"/>
        <v/>
      </c>
      <c r="M508" s="266" t="str">
        <f t="shared" si="1078"/>
        <v/>
      </c>
      <c r="N508" s="266" t="str">
        <f t="shared" si="1078"/>
        <v/>
      </c>
      <c r="O508" s="266" t="str">
        <f t="shared" si="1078"/>
        <v/>
      </c>
      <c r="P508" s="266" t="str">
        <f t="shared" si="1078"/>
        <v/>
      </c>
      <c r="Q508" s="266" t="str">
        <f t="shared" si="1078"/>
        <v/>
      </c>
      <c r="R508" s="266" t="str">
        <f t="shared" si="1078"/>
        <v/>
      </c>
      <c r="S508" s="266" t="str">
        <f t="shared" si="1078"/>
        <v/>
      </c>
      <c r="T508" s="266" t="str">
        <f t="shared" si="1078"/>
        <v/>
      </c>
      <c r="U508" s="266" t="str">
        <f t="shared" si="1078"/>
        <v/>
      </c>
      <c r="V508" s="266" t="str">
        <f t="shared" si="1078"/>
        <v/>
      </c>
      <c r="W508" s="266" t="str">
        <f t="shared" si="1078"/>
        <v/>
      </c>
      <c r="X508" s="266" t="str">
        <f t="shared" si="1078"/>
        <v/>
      </c>
      <c r="Y508" s="266" t="str">
        <f t="shared" si="1078"/>
        <v/>
      </c>
      <c r="Z508" s="266" t="str">
        <f t="shared" si="1078"/>
        <v/>
      </c>
      <c r="AA508" s="266" t="str">
        <f t="shared" si="1078"/>
        <v/>
      </c>
      <c r="AB508" s="266" t="str">
        <f t="shared" si="1078"/>
        <v/>
      </c>
      <c r="AC508" s="266" t="str">
        <f t="shared" si="1078"/>
        <v/>
      </c>
      <c r="AD508" s="266" t="str">
        <f t="shared" si="1078"/>
        <v/>
      </c>
      <c r="AE508" s="266" t="str">
        <f t="shared" si="1078"/>
        <v/>
      </c>
      <c r="AF508" s="266" t="str">
        <f t="shared" si="1078"/>
        <v/>
      </c>
      <c r="AG508" s="266" t="str">
        <f t="shared" si="1078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 t="str">
        <f t="shared" ref="D509:AG509" si="1079">IF(G$79="","",IF(D$182="",0,$D$421*D$182))</f>
        <v/>
      </c>
      <c r="E509" s="88" t="str">
        <f t="shared" si="1079"/>
        <v/>
      </c>
      <c r="F509" s="88" t="str">
        <f t="shared" si="1079"/>
        <v/>
      </c>
      <c r="G509" s="88" t="str">
        <f t="shared" si="1079"/>
        <v/>
      </c>
      <c r="H509" s="88" t="str">
        <f t="shared" si="1079"/>
        <v/>
      </c>
      <c r="I509" s="88" t="str">
        <f t="shared" si="1079"/>
        <v/>
      </c>
      <c r="J509" s="88" t="str">
        <f t="shared" si="1079"/>
        <v/>
      </c>
      <c r="K509" s="88" t="str">
        <f t="shared" si="1079"/>
        <v/>
      </c>
      <c r="L509" s="88" t="str">
        <f t="shared" si="1079"/>
        <v/>
      </c>
      <c r="M509" s="88" t="str">
        <f t="shared" si="1079"/>
        <v/>
      </c>
      <c r="N509" s="88" t="str">
        <f t="shared" si="1079"/>
        <v/>
      </c>
      <c r="O509" s="88" t="str">
        <f t="shared" si="1079"/>
        <v/>
      </c>
      <c r="P509" s="88" t="str">
        <f t="shared" si="1079"/>
        <v/>
      </c>
      <c r="Q509" s="88" t="str">
        <f t="shared" si="1079"/>
        <v/>
      </c>
      <c r="R509" s="88" t="str">
        <f t="shared" si="1079"/>
        <v/>
      </c>
      <c r="S509" s="88" t="str">
        <f t="shared" si="1079"/>
        <v/>
      </c>
      <c r="T509" s="88" t="str">
        <f t="shared" si="1079"/>
        <v/>
      </c>
      <c r="U509" s="88" t="str">
        <f t="shared" si="1079"/>
        <v/>
      </c>
      <c r="V509" s="88" t="str">
        <f t="shared" si="1079"/>
        <v/>
      </c>
      <c r="W509" s="88" t="str">
        <f t="shared" si="1079"/>
        <v/>
      </c>
      <c r="X509" s="88" t="str">
        <f t="shared" si="1079"/>
        <v/>
      </c>
      <c r="Y509" s="88" t="str">
        <f t="shared" si="1079"/>
        <v/>
      </c>
      <c r="Z509" s="88" t="str">
        <f t="shared" si="1079"/>
        <v/>
      </c>
      <c r="AA509" s="88" t="str">
        <f t="shared" si="1079"/>
        <v/>
      </c>
      <c r="AB509" s="88" t="str">
        <f t="shared" si="1079"/>
        <v/>
      </c>
      <c r="AC509" s="88" t="str">
        <f t="shared" si="1079"/>
        <v/>
      </c>
      <c r="AD509" s="88" t="str">
        <f t="shared" si="1079"/>
        <v/>
      </c>
      <c r="AE509" s="88" t="str">
        <f t="shared" si="1079"/>
        <v/>
      </c>
      <c r="AF509" s="88" t="str">
        <f t="shared" si="1079"/>
        <v/>
      </c>
      <c r="AG509" s="88" t="str">
        <f t="shared" si="1079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EPC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80">IF(B517="Nie dotyczy","","zł/rok")</f>
        <v>zł/rok</v>
      </c>
      <c r="D517" s="88" t="str">
        <f t="shared" ref="D517:AG517" si="1081">IF(G$79="","",IF(D516="","",D516*12*D$48))</f>
        <v/>
      </c>
      <c r="E517" s="88" t="str">
        <f t="shared" si="1081"/>
        <v/>
      </c>
      <c r="F517" s="88" t="str">
        <f t="shared" si="1081"/>
        <v/>
      </c>
      <c r="G517" s="88" t="str">
        <f t="shared" si="1081"/>
        <v/>
      </c>
      <c r="H517" s="88" t="str">
        <f t="shared" si="1081"/>
        <v/>
      </c>
      <c r="I517" s="88" t="str">
        <f t="shared" si="1081"/>
        <v/>
      </c>
      <c r="J517" s="88" t="str">
        <f t="shared" si="1081"/>
        <v/>
      </c>
      <c r="K517" s="88" t="str">
        <f t="shared" si="1081"/>
        <v/>
      </c>
      <c r="L517" s="88" t="str">
        <f t="shared" si="1081"/>
        <v/>
      </c>
      <c r="M517" s="88" t="str">
        <f t="shared" si="1081"/>
        <v/>
      </c>
      <c r="N517" s="88" t="str">
        <f t="shared" si="1081"/>
        <v/>
      </c>
      <c r="O517" s="88" t="str">
        <f t="shared" si="1081"/>
        <v/>
      </c>
      <c r="P517" s="88" t="str">
        <f t="shared" si="1081"/>
        <v/>
      </c>
      <c r="Q517" s="88" t="str">
        <f t="shared" si="1081"/>
        <v/>
      </c>
      <c r="R517" s="88" t="str">
        <f t="shared" si="1081"/>
        <v/>
      </c>
      <c r="S517" s="88" t="str">
        <f t="shared" si="1081"/>
        <v/>
      </c>
      <c r="T517" s="88" t="str">
        <f t="shared" si="1081"/>
        <v/>
      </c>
      <c r="U517" s="88" t="str">
        <f t="shared" si="1081"/>
        <v/>
      </c>
      <c r="V517" s="88" t="str">
        <f t="shared" si="1081"/>
        <v/>
      </c>
      <c r="W517" s="88" t="str">
        <f t="shared" si="1081"/>
        <v/>
      </c>
      <c r="X517" s="88" t="str">
        <f t="shared" si="1081"/>
        <v/>
      </c>
      <c r="Y517" s="88" t="str">
        <f t="shared" si="1081"/>
        <v/>
      </c>
      <c r="Z517" s="88" t="str">
        <f t="shared" si="1081"/>
        <v/>
      </c>
      <c r="AA517" s="88" t="str">
        <f t="shared" si="1081"/>
        <v/>
      </c>
      <c r="AB517" s="88" t="str">
        <f t="shared" si="1081"/>
        <v/>
      </c>
      <c r="AC517" s="88" t="str">
        <f t="shared" si="1081"/>
        <v/>
      </c>
      <c r="AD517" s="88" t="str">
        <f t="shared" si="1081"/>
        <v/>
      </c>
      <c r="AE517" s="88" t="str">
        <f t="shared" si="1081"/>
        <v/>
      </c>
      <c r="AF517" s="88" t="str">
        <f t="shared" si="1081"/>
        <v/>
      </c>
      <c r="AG517" s="88" t="str">
        <f t="shared" si="1081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 t="str">
        <f t="shared" ref="D518:AG518" si="1082">IF(G$79="","",SUMIF($C$519:$C$520,"zł/rok",D$519:D$520))</f>
        <v/>
      </c>
      <c r="E518" s="266" t="str">
        <f t="shared" si="1082"/>
        <v/>
      </c>
      <c r="F518" s="266" t="str">
        <f t="shared" si="1082"/>
        <v/>
      </c>
      <c r="G518" s="266" t="str">
        <f t="shared" si="1082"/>
        <v/>
      </c>
      <c r="H518" s="266" t="str">
        <f t="shared" si="1082"/>
        <v/>
      </c>
      <c r="I518" s="266" t="str">
        <f t="shared" si="1082"/>
        <v/>
      </c>
      <c r="J518" s="266" t="str">
        <f t="shared" si="1082"/>
        <v/>
      </c>
      <c r="K518" s="266" t="str">
        <f t="shared" si="1082"/>
        <v/>
      </c>
      <c r="L518" s="266" t="str">
        <f t="shared" si="1082"/>
        <v/>
      </c>
      <c r="M518" s="266" t="str">
        <f t="shared" si="1082"/>
        <v/>
      </c>
      <c r="N518" s="266" t="str">
        <f t="shared" si="1082"/>
        <v/>
      </c>
      <c r="O518" s="266" t="str">
        <f t="shared" si="1082"/>
        <v/>
      </c>
      <c r="P518" s="266" t="str">
        <f t="shared" si="1082"/>
        <v/>
      </c>
      <c r="Q518" s="266" t="str">
        <f t="shared" si="1082"/>
        <v/>
      </c>
      <c r="R518" s="266" t="str">
        <f t="shared" si="1082"/>
        <v/>
      </c>
      <c r="S518" s="266" t="str">
        <f t="shared" si="1082"/>
        <v/>
      </c>
      <c r="T518" s="266" t="str">
        <f t="shared" si="1082"/>
        <v/>
      </c>
      <c r="U518" s="266" t="str">
        <f t="shared" si="1082"/>
        <v/>
      </c>
      <c r="V518" s="266" t="str">
        <f t="shared" si="1082"/>
        <v/>
      </c>
      <c r="W518" s="266" t="str">
        <f t="shared" si="1082"/>
        <v/>
      </c>
      <c r="X518" s="266" t="str">
        <f t="shared" si="1082"/>
        <v/>
      </c>
      <c r="Y518" s="266" t="str">
        <f t="shared" si="1082"/>
        <v/>
      </c>
      <c r="Z518" s="266" t="str">
        <f t="shared" si="1082"/>
        <v/>
      </c>
      <c r="AA518" s="266" t="str">
        <f t="shared" si="1082"/>
        <v/>
      </c>
      <c r="AB518" s="266" t="str">
        <f t="shared" si="1082"/>
        <v/>
      </c>
      <c r="AC518" s="266" t="str">
        <f t="shared" si="1082"/>
        <v/>
      </c>
      <c r="AD518" s="266" t="str">
        <f t="shared" si="1082"/>
        <v/>
      </c>
      <c r="AE518" s="266" t="str">
        <f t="shared" si="1082"/>
        <v/>
      </c>
      <c r="AF518" s="266" t="str">
        <f t="shared" si="1082"/>
        <v/>
      </c>
      <c r="AG518" s="266" t="str">
        <f t="shared" si="1082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 t="str">
        <f t="shared" ref="D521:AG521" si="1083">IF(G$79="","",SUM(D$497,D$508)-SUM(D$518))</f>
        <v/>
      </c>
      <c r="E521" s="266" t="str">
        <f t="shared" si="1083"/>
        <v/>
      </c>
      <c r="F521" s="266" t="str">
        <f t="shared" si="1083"/>
        <v/>
      </c>
      <c r="G521" s="266" t="str">
        <f t="shared" si="1083"/>
        <v/>
      </c>
      <c r="H521" s="266" t="str">
        <f t="shared" si="1083"/>
        <v/>
      </c>
      <c r="I521" s="266" t="str">
        <f t="shared" si="1083"/>
        <v/>
      </c>
      <c r="J521" s="266" t="str">
        <f t="shared" si="1083"/>
        <v/>
      </c>
      <c r="K521" s="266" t="str">
        <f t="shared" si="1083"/>
        <v/>
      </c>
      <c r="L521" s="266" t="str">
        <f t="shared" si="1083"/>
        <v/>
      </c>
      <c r="M521" s="266" t="str">
        <f t="shared" si="1083"/>
        <v/>
      </c>
      <c r="N521" s="266" t="str">
        <f t="shared" si="1083"/>
        <v/>
      </c>
      <c r="O521" s="266" t="str">
        <f t="shared" si="1083"/>
        <v/>
      </c>
      <c r="P521" s="266" t="str">
        <f t="shared" si="1083"/>
        <v/>
      </c>
      <c r="Q521" s="266" t="str">
        <f t="shared" si="1083"/>
        <v/>
      </c>
      <c r="R521" s="266" t="str">
        <f t="shared" si="1083"/>
        <v/>
      </c>
      <c r="S521" s="266" t="str">
        <f t="shared" si="1083"/>
        <v/>
      </c>
      <c r="T521" s="266" t="str">
        <f t="shared" si="1083"/>
        <v/>
      </c>
      <c r="U521" s="266" t="str">
        <f t="shared" si="1083"/>
        <v/>
      </c>
      <c r="V521" s="266" t="str">
        <f t="shared" si="1083"/>
        <v/>
      </c>
      <c r="W521" s="266" t="str">
        <f t="shared" si="1083"/>
        <v/>
      </c>
      <c r="X521" s="266" t="str">
        <f t="shared" si="1083"/>
        <v/>
      </c>
      <c r="Y521" s="266" t="str">
        <f t="shared" si="1083"/>
        <v/>
      </c>
      <c r="Z521" s="266" t="str">
        <f t="shared" si="1083"/>
        <v/>
      </c>
      <c r="AA521" s="266" t="str">
        <f t="shared" si="1083"/>
        <v/>
      </c>
      <c r="AB521" s="266" t="str">
        <f t="shared" si="1083"/>
        <v/>
      </c>
      <c r="AC521" s="266" t="str">
        <f t="shared" si="1083"/>
        <v/>
      </c>
      <c r="AD521" s="266" t="str">
        <f t="shared" si="1083"/>
        <v/>
      </c>
      <c r="AE521" s="266" t="str">
        <f t="shared" si="1083"/>
        <v/>
      </c>
      <c r="AF521" s="266" t="str">
        <f t="shared" si="1083"/>
        <v/>
      </c>
      <c r="AG521" s="266" t="str">
        <f t="shared" si="1083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 t="str">
        <f t="shared" ref="D522:AG522" si="1084">IF(G$79="","",1/(1+$D$38)^D$71)</f>
        <v/>
      </c>
      <c r="E522" s="333" t="str">
        <f t="shared" si="1084"/>
        <v/>
      </c>
      <c r="F522" s="333" t="str">
        <f t="shared" si="1084"/>
        <v/>
      </c>
      <c r="G522" s="333" t="str">
        <f t="shared" si="1084"/>
        <v/>
      </c>
      <c r="H522" s="333" t="str">
        <f t="shared" si="1084"/>
        <v/>
      </c>
      <c r="I522" s="333" t="str">
        <f t="shared" si="1084"/>
        <v/>
      </c>
      <c r="J522" s="333" t="str">
        <f t="shared" si="1084"/>
        <v/>
      </c>
      <c r="K522" s="333" t="str">
        <f t="shared" si="1084"/>
        <v/>
      </c>
      <c r="L522" s="333" t="str">
        <f t="shared" si="1084"/>
        <v/>
      </c>
      <c r="M522" s="333" t="str">
        <f t="shared" si="1084"/>
        <v/>
      </c>
      <c r="N522" s="333" t="str">
        <f t="shared" si="1084"/>
        <v/>
      </c>
      <c r="O522" s="333" t="str">
        <f t="shared" si="1084"/>
        <v/>
      </c>
      <c r="P522" s="333" t="str">
        <f t="shared" si="1084"/>
        <v/>
      </c>
      <c r="Q522" s="333" t="str">
        <f t="shared" si="1084"/>
        <v/>
      </c>
      <c r="R522" s="333" t="str">
        <f t="shared" si="1084"/>
        <v/>
      </c>
      <c r="S522" s="333" t="str">
        <f t="shared" si="1084"/>
        <v/>
      </c>
      <c r="T522" s="333" t="str">
        <f t="shared" si="1084"/>
        <v/>
      </c>
      <c r="U522" s="333" t="str">
        <f t="shared" si="1084"/>
        <v/>
      </c>
      <c r="V522" s="333" t="str">
        <f t="shared" si="1084"/>
        <v/>
      </c>
      <c r="W522" s="333" t="str">
        <f t="shared" si="1084"/>
        <v/>
      </c>
      <c r="X522" s="333" t="str">
        <f t="shared" si="1084"/>
        <v/>
      </c>
      <c r="Y522" s="333" t="str">
        <f t="shared" si="1084"/>
        <v/>
      </c>
      <c r="Z522" s="333" t="str">
        <f t="shared" si="1084"/>
        <v/>
      </c>
      <c r="AA522" s="333" t="str">
        <f t="shared" si="1084"/>
        <v/>
      </c>
      <c r="AB522" s="333" t="str">
        <f t="shared" si="1084"/>
        <v/>
      </c>
      <c r="AC522" s="333" t="str">
        <f t="shared" si="1084"/>
        <v/>
      </c>
      <c r="AD522" s="333" t="str">
        <f t="shared" si="1084"/>
        <v/>
      </c>
      <c r="AE522" s="333" t="str">
        <f t="shared" si="1084"/>
        <v/>
      </c>
      <c r="AF522" s="333" t="str">
        <f t="shared" si="1084"/>
        <v/>
      </c>
      <c r="AG522" s="333" t="str">
        <f t="shared" si="1084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 t="str">
        <f>IF(G$79="","",D521*D522)</f>
        <v/>
      </c>
      <c r="E523" s="266" t="str">
        <f t="shared" ref="E523:AG523" si="1085">IF(H$79="","",E521*E522)</f>
        <v/>
      </c>
      <c r="F523" s="266" t="str">
        <f t="shared" si="1085"/>
        <v/>
      </c>
      <c r="G523" s="266" t="str">
        <f t="shared" si="1085"/>
        <v/>
      </c>
      <c r="H523" s="266" t="str">
        <f t="shared" si="1085"/>
        <v/>
      </c>
      <c r="I523" s="266" t="str">
        <f t="shared" si="1085"/>
        <v/>
      </c>
      <c r="J523" s="266" t="str">
        <f t="shared" si="1085"/>
        <v/>
      </c>
      <c r="K523" s="266" t="str">
        <f t="shared" si="1085"/>
        <v/>
      </c>
      <c r="L523" s="266" t="str">
        <f t="shared" si="1085"/>
        <v/>
      </c>
      <c r="M523" s="266" t="str">
        <f t="shared" si="1085"/>
        <v/>
      </c>
      <c r="N523" s="266" t="str">
        <f t="shared" si="1085"/>
        <v/>
      </c>
      <c r="O523" s="266" t="str">
        <f t="shared" si="1085"/>
        <v/>
      </c>
      <c r="P523" s="266" t="str">
        <f t="shared" si="1085"/>
        <v/>
      </c>
      <c r="Q523" s="266" t="str">
        <f t="shared" si="1085"/>
        <v/>
      </c>
      <c r="R523" s="266" t="str">
        <f t="shared" si="1085"/>
        <v/>
      </c>
      <c r="S523" s="266" t="str">
        <f t="shared" si="1085"/>
        <v/>
      </c>
      <c r="T523" s="266" t="str">
        <f t="shared" si="1085"/>
        <v/>
      </c>
      <c r="U523" s="266" t="str">
        <f t="shared" si="1085"/>
        <v/>
      </c>
      <c r="V523" s="266" t="str">
        <f t="shared" si="1085"/>
        <v/>
      </c>
      <c r="W523" s="266" t="str">
        <f t="shared" si="1085"/>
        <v/>
      </c>
      <c r="X523" s="266" t="str">
        <f t="shared" si="1085"/>
        <v/>
      </c>
      <c r="Y523" s="266" t="str">
        <f t="shared" si="1085"/>
        <v/>
      </c>
      <c r="Z523" s="266" t="str">
        <f t="shared" si="1085"/>
        <v/>
      </c>
      <c r="AA523" s="266" t="str">
        <f t="shared" si="1085"/>
        <v/>
      </c>
      <c r="AB523" s="266" t="str">
        <f t="shared" si="1085"/>
        <v/>
      </c>
      <c r="AC523" s="266" t="str">
        <f t="shared" si="1085"/>
        <v/>
      </c>
      <c r="AD523" s="266" t="str">
        <f t="shared" si="1085"/>
        <v/>
      </c>
      <c r="AE523" s="266" t="str">
        <f t="shared" si="1085"/>
        <v/>
      </c>
      <c r="AF523" s="266" t="str">
        <f t="shared" si="1085"/>
        <v/>
      </c>
      <c r="AG523" s="266" t="str">
        <f t="shared" si="1085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9" t="s">
        <v>390</v>
      </c>
      <c r="B525" s="428" t="s">
        <v>392</v>
      </c>
      <c r="C525" s="300" t="s">
        <v>4</v>
      </c>
      <c r="D525" s="429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8" customFormat="1" ht="19.5" customHeight="1">
      <c r="A526" s="397"/>
      <c r="B526" s="398" t="s">
        <v>393</v>
      </c>
    </row>
    <row r="527" spans="1:40" s="8" customFormat="1">
      <c r="A527" s="652" t="s">
        <v>10</v>
      </c>
      <c r="B527" s="654" t="s">
        <v>2</v>
      </c>
      <c r="C527" s="656" t="s">
        <v>0</v>
      </c>
      <c r="D527" s="387" t="str">
        <f t="shared" ref="D527" si="1086">IF(G$79="","",G$79)</f>
        <v/>
      </c>
      <c r="E527" s="387" t="str">
        <f t="shared" ref="E527" si="1087">IF(H$79="","",H$79)</f>
        <v/>
      </c>
      <c r="F527" s="387" t="str">
        <f t="shared" ref="F527" si="1088">IF(I$79="","",I$79)</f>
        <v/>
      </c>
      <c r="G527" s="387" t="str">
        <f t="shared" ref="G527" si="1089">IF(J$79="","",J$79)</f>
        <v/>
      </c>
      <c r="H527" s="387" t="str">
        <f t="shared" ref="H527" si="1090">IF(K$79="","",K$79)</f>
        <v/>
      </c>
      <c r="I527" s="387" t="str">
        <f t="shared" ref="I527" si="1091">IF(L$79="","",L$79)</f>
        <v/>
      </c>
      <c r="J527" s="387" t="str">
        <f t="shared" ref="J527" si="1092">IF(M$79="","",M$79)</f>
        <v/>
      </c>
      <c r="K527" s="387" t="str">
        <f t="shared" ref="K527" si="1093">IF(N$79="","",N$79)</f>
        <v/>
      </c>
      <c r="L527" s="387" t="str">
        <f t="shared" ref="L527" si="1094">IF(O$79="","",O$79)</f>
        <v/>
      </c>
      <c r="M527" s="387" t="str">
        <f t="shared" ref="M527" si="1095">IF(P$79="","",P$79)</f>
        <v/>
      </c>
      <c r="N527" s="387" t="str">
        <f t="shared" ref="N527" si="1096">IF(Q$79="","",Q$79)</f>
        <v/>
      </c>
      <c r="O527" s="387" t="str">
        <f t="shared" ref="O527" si="1097">IF(R$79="","",R$79)</f>
        <v/>
      </c>
      <c r="P527" s="387" t="str">
        <f t="shared" ref="P527" si="1098">IF(S$79="","",S$79)</f>
        <v/>
      </c>
      <c r="Q527" s="387" t="str">
        <f t="shared" ref="Q527" si="1099">IF(T$79="","",T$79)</f>
        <v/>
      </c>
      <c r="R527" s="387" t="str">
        <f t="shared" ref="R527" si="1100">IF(U$79="","",U$79)</f>
        <v/>
      </c>
      <c r="S527" s="387" t="str">
        <f t="shared" ref="S527" si="1101">IF(V$79="","",V$79)</f>
        <v/>
      </c>
      <c r="T527" s="387" t="str">
        <f t="shared" ref="T527" si="1102">IF(W$79="","",W$79)</f>
        <v/>
      </c>
      <c r="U527" s="387" t="str">
        <f t="shared" ref="U527" si="1103">IF(X$79="","",X$79)</f>
        <v/>
      </c>
      <c r="V527" s="387" t="str">
        <f t="shared" ref="V527" si="1104">IF(Y$79="","",Y$79)</f>
        <v/>
      </c>
      <c r="W527" s="387" t="str">
        <f t="shared" ref="W527" si="1105">IF(Z$79="","",Z$79)</f>
        <v/>
      </c>
      <c r="X527" s="387" t="str">
        <f t="shared" ref="X527" si="1106">IF(AA$79="","",AA$79)</f>
        <v/>
      </c>
      <c r="Y527" s="387" t="str">
        <f t="shared" ref="Y527" si="1107">IF(AB$79="","",AB$79)</f>
        <v/>
      </c>
      <c r="Z527" s="387" t="str">
        <f t="shared" ref="Z527" si="1108">IF(AC$79="","",AC$79)</f>
        <v/>
      </c>
      <c r="AA527" s="387" t="str">
        <f t="shared" ref="AA527" si="1109">IF(AD$79="","",AD$79)</f>
        <v/>
      </c>
      <c r="AB527" s="387" t="str">
        <f t="shared" ref="AB527" si="1110">IF(AE$79="","",AE$79)</f>
        <v/>
      </c>
      <c r="AC527" s="387" t="str">
        <f t="shared" ref="AC527" si="1111">IF(AF$79="","",AF$79)</f>
        <v/>
      </c>
      <c r="AD527" s="387" t="str">
        <f t="shared" ref="AD527" si="1112">IF(AG$79="","",AG$79)</f>
        <v/>
      </c>
      <c r="AE527" s="387" t="str">
        <f t="shared" ref="AE527" si="1113">IF(AH$79="","",AH$79)</f>
        <v/>
      </c>
      <c r="AF527" s="387" t="str">
        <f t="shared" ref="AF527" si="1114">IF(AI$79="","",AI$79)</f>
        <v/>
      </c>
      <c r="AG527" s="387" t="str">
        <f t="shared" ref="AG527" si="1115">IF(AJ$79="","",AJ$79)</f>
        <v/>
      </c>
    </row>
    <row r="528" spans="1:40" s="8" customFormat="1">
      <c r="A528" s="653"/>
      <c r="B528" s="655"/>
      <c r="C528" s="657"/>
      <c r="D528" s="33" t="str">
        <f t="shared" ref="D528" si="1116">IF(G$80="","",G$80)</f>
        <v/>
      </c>
      <c r="E528" s="33" t="str">
        <f t="shared" ref="E528" si="1117">IF(H$80="","",H$80)</f>
        <v/>
      </c>
      <c r="F528" s="33" t="str">
        <f t="shared" ref="F528" si="1118">IF(I$80="","",I$80)</f>
        <v/>
      </c>
      <c r="G528" s="33" t="str">
        <f t="shared" ref="G528" si="1119">IF(J$80="","",J$80)</f>
        <v/>
      </c>
      <c r="H528" s="33" t="str">
        <f t="shared" ref="H528" si="1120">IF(K$80="","",K$80)</f>
        <v/>
      </c>
      <c r="I528" s="33" t="str">
        <f t="shared" ref="I528" si="1121">IF(L$80="","",L$80)</f>
        <v/>
      </c>
      <c r="J528" s="33" t="str">
        <f t="shared" ref="J528" si="1122">IF(M$80="","",M$80)</f>
        <v/>
      </c>
      <c r="K528" s="33" t="str">
        <f t="shared" ref="K528" si="1123">IF(N$80="","",N$80)</f>
        <v/>
      </c>
      <c r="L528" s="33" t="str">
        <f t="shared" ref="L528" si="1124">IF(O$80="","",O$80)</f>
        <v/>
      </c>
      <c r="M528" s="33" t="str">
        <f t="shared" ref="M528" si="1125">IF(P$80="","",P$80)</f>
        <v/>
      </c>
      <c r="N528" s="33" t="str">
        <f t="shared" ref="N528" si="1126">IF(Q$80="","",Q$80)</f>
        <v/>
      </c>
      <c r="O528" s="33" t="str">
        <f t="shared" ref="O528" si="1127">IF(R$80="","",R$80)</f>
        <v/>
      </c>
      <c r="P528" s="33" t="str">
        <f t="shared" ref="P528" si="1128">IF(S$80="","",S$80)</f>
        <v/>
      </c>
      <c r="Q528" s="33" t="str">
        <f t="shared" ref="Q528" si="1129">IF(T$80="","",T$80)</f>
        <v/>
      </c>
      <c r="R528" s="33" t="str">
        <f t="shared" ref="R528" si="1130">IF(U$80="","",U$80)</f>
        <v/>
      </c>
      <c r="S528" s="33" t="str">
        <f t="shared" ref="S528" si="1131">IF(V$80="","",V$80)</f>
        <v/>
      </c>
      <c r="T528" s="33" t="str">
        <f t="shared" ref="T528" si="1132">IF(W$80="","",W$80)</f>
        <v/>
      </c>
      <c r="U528" s="33" t="str">
        <f t="shared" ref="U528" si="1133">IF(X$80="","",X$80)</f>
        <v/>
      </c>
      <c r="V528" s="33" t="str">
        <f t="shared" ref="V528" si="1134">IF(Y$80="","",Y$80)</f>
        <v/>
      </c>
      <c r="W528" s="33" t="str">
        <f t="shared" ref="W528" si="1135">IF(Z$80="","",Z$80)</f>
        <v/>
      </c>
      <c r="X528" s="33" t="str">
        <f t="shared" ref="X528" si="1136">IF(AA$80="","",AA$80)</f>
        <v/>
      </c>
      <c r="Y528" s="33" t="str">
        <f t="shared" ref="Y528" si="1137">IF(AB$80="","",AB$80)</f>
        <v/>
      </c>
      <c r="Z528" s="33" t="str">
        <f t="shared" ref="Z528" si="1138">IF(AC$80="","",AC$80)</f>
        <v/>
      </c>
      <c r="AA528" s="33" t="str">
        <f t="shared" ref="AA528" si="1139">IF(AD$80="","",AD$80)</f>
        <v/>
      </c>
      <c r="AB528" s="33" t="str">
        <f t="shared" ref="AB528" si="1140">IF(AE$80="","",AE$80)</f>
        <v/>
      </c>
      <c r="AC528" s="33" t="str">
        <f t="shared" ref="AC528" si="1141">IF(AF$80="","",AF$80)</f>
        <v/>
      </c>
      <c r="AD528" s="33" t="str">
        <f t="shared" ref="AD528" si="1142">IF(AG$80="","",AG$80)</f>
        <v/>
      </c>
      <c r="AE528" s="33" t="str">
        <f t="shared" ref="AE528" si="1143">IF(AH$80="","",AH$80)</f>
        <v/>
      </c>
      <c r="AF528" s="33" t="str">
        <f t="shared" ref="AF528" si="1144">IF(AI$80="","",AI$80)</f>
        <v/>
      </c>
      <c r="AG528" s="33" t="str">
        <f t="shared" ref="AG528" si="1145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 t="str">
        <f t="shared" ref="D529:AG529" si="1146">IF(G$79="","",SUM(D$498:D$499,D$508))</f>
        <v/>
      </c>
      <c r="E529" s="58" t="str">
        <f t="shared" si="1146"/>
        <v/>
      </c>
      <c r="F529" s="58" t="str">
        <f t="shared" si="1146"/>
        <v/>
      </c>
      <c r="G529" s="58" t="str">
        <f t="shared" si="1146"/>
        <v/>
      </c>
      <c r="H529" s="58" t="str">
        <f t="shared" si="1146"/>
        <v/>
      </c>
      <c r="I529" s="58" t="str">
        <f t="shared" si="1146"/>
        <v/>
      </c>
      <c r="J529" s="58" t="str">
        <f t="shared" si="1146"/>
        <v/>
      </c>
      <c r="K529" s="58" t="str">
        <f t="shared" si="1146"/>
        <v/>
      </c>
      <c r="L529" s="58" t="str">
        <f t="shared" si="1146"/>
        <v/>
      </c>
      <c r="M529" s="58" t="str">
        <f t="shared" si="1146"/>
        <v/>
      </c>
      <c r="N529" s="58" t="str">
        <f t="shared" si="1146"/>
        <v/>
      </c>
      <c r="O529" s="58" t="str">
        <f t="shared" si="1146"/>
        <v/>
      </c>
      <c r="P529" s="58" t="str">
        <f t="shared" si="1146"/>
        <v/>
      </c>
      <c r="Q529" s="58" t="str">
        <f t="shared" si="1146"/>
        <v/>
      </c>
      <c r="R529" s="58" t="str">
        <f t="shared" si="1146"/>
        <v/>
      </c>
      <c r="S529" s="58" t="str">
        <f t="shared" si="1146"/>
        <v/>
      </c>
      <c r="T529" s="58" t="str">
        <f t="shared" si="1146"/>
        <v/>
      </c>
      <c r="U529" s="58" t="str">
        <f t="shared" si="1146"/>
        <v/>
      </c>
      <c r="V529" s="58" t="str">
        <f t="shared" si="1146"/>
        <v/>
      </c>
      <c r="W529" s="58" t="str">
        <f t="shared" si="1146"/>
        <v/>
      </c>
      <c r="X529" s="58" t="str">
        <f t="shared" si="1146"/>
        <v/>
      </c>
      <c r="Y529" s="58" t="str">
        <f t="shared" si="1146"/>
        <v/>
      </c>
      <c r="Z529" s="58" t="str">
        <f t="shared" si="1146"/>
        <v/>
      </c>
      <c r="AA529" s="58" t="str">
        <f t="shared" si="1146"/>
        <v/>
      </c>
      <c r="AB529" s="58" t="str">
        <f t="shared" si="1146"/>
        <v/>
      </c>
      <c r="AC529" s="58" t="str">
        <f t="shared" si="1146"/>
        <v/>
      </c>
      <c r="AD529" s="58" t="str">
        <f t="shared" si="1146"/>
        <v/>
      </c>
      <c r="AE529" s="58" t="str">
        <f t="shared" si="1146"/>
        <v/>
      </c>
      <c r="AF529" s="58" t="str">
        <f t="shared" si="1146"/>
        <v/>
      </c>
      <c r="AG529" s="58" t="str">
        <f t="shared" si="1146"/>
        <v/>
      </c>
    </row>
    <row r="530" spans="1:36">
      <c r="A530" s="41" t="s">
        <v>147</v>
      </c>
      <c r="B530" s="25" t="s">
        <v>395</v>
      </c>
      <c r="C530" s="140" t="s">
        <v>1</v>
      </c>
      <c r="D530" s="25" t="str">
        <f t="shared" ref="D530:AG530" si="1147">IF(G$79="","",SUM(D$500:D$503,D$518))</f>
        <v/>
      </c>
      <c r="E530" s="25" t="str">
        <f t="shared" si="1147"/>
        <v/>
      </c>
      <c r="F530" s="25" t="str">
        <f t="shared" si="1147"/>
        <v/>
      </c>
      <c r="G530" s="25" t="str">
        <f t="shared" si="1147"/>
        <v/>
      </c>
      <c r="H530" s="25" t="str">
        <f t="shared" si="1147"/>
        <v/>
      </c>
      <c r="I530" s="25" t="str">
        <f t="shared" si="1147"/>
        <v/>
      </c>
      <c r="J530" s="25" t="str">
        <f t="shared" si="1147"/>
        <v/>
      </c>
      <c r="K530" s="25" t="str">
        <f t="shared" si="1147"/>
        <v/>
      </c>
      <c r="L530" s="25" t="str">
        <f t="shared" si="1147"/>
        <v/>
      </c>
      <c r="M530" s="25" t="str">
        <f t="shared" si="1147"/>
        <v/>
      </c>
      <c r="N530" s="25" t="str">
        <f t="shared" si="1147"/>
        <v/>
      </c>
      <c r="O530" s="25" t="str">
        <f t="shared" si="1147"/>
        <v/>
      </c>
      <c r="P530" s="25" t="str">
        <f t="shared" si="1147"/>
        <v/>
      </c>
      <c r="Q530" s="25" t="str">
        <f t="shared" si="1147"/>
        <v/>
      </c>
      <c r="R530" s="25" t="str">
        <f t="shared" si="1147"/>
        <v/>
      </c>
      <c r="S530" s="25" t="str">
        <f t="shared" si="1147"/>
        <v/>
      </c>
      <c r="T530" s="25" t="str">
        <f t="shared" si="1147"/>
        <v/>
      </c>
      <c r="U530" s="25" t="str">
        <f t="shared" si="1147"/>
        <v/>
      </c>
      <c r="V530" s="25" t="str">
        <f t="shared" si="1147"/>
        <v/>
      </c>
      <c r="W530" s="25" t="str">
        <f t="shared" si="1147"/>
        <v/>
      </c>
      <c r="X530" s="25" t="str">
        <f t="shared" si="1147"/>
        <v/>
      </c>
      <c r="Y530" s="25" t="str">
        <f t="shared" si="1147"/>
        <v/>
      </c>
      <c r="Z530" s="25" t="str">
        <f t="shared" si="1147"/>
        <v/>
      </c>
      <c r="AA530" s="25" t="str">
        <f t="shared" si="1147"/>
        <v/>
      </c>
      <c r="AB530" s="25" t="str">
        <f t="shared" si="1147"/>
        <v/>
      </c>
      <c r="AC530" s="25" t="str">
        <f t="shared" si="1147"/>
        <v/>
      </c>
      <c r="AD530" s="25" t="str">
        <f t="shared" si="1147"/>
        <v/>
      </c>
      <c r="AE530" s="25" t="str">
        <f t="shared" si="1147"/>
        <v/>
      </c>
      <c r="AF530" s="25" t="str">
        <f t="shared" si="1147"/>
        <v/>
      </c>
      <c r="AG530" s="25" t="str">
        <f t="shared" si="1147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 t="str">
        <f t="shared" ref="D531:AG531" si="1148">IF(G$79="","",D$529*D$522)</f>
        <v/>
      </c>
      <c r="E531" s="315" t="str">
        <f t="shared" si="1148"/>
        <v/>
      </c>
      <c r="F531" s="315" t="str">
        <f t="shared" si="1148"/>
        <v/>
      </c>
      <c r="G531" s="315" t="str">
        <f t="shared" si="1148"/>
        <v/>
      </c>
      <c r="H531" s="315" t="str">
        <f t="shared" si="1148"/>
        <v/>
      </c>
      <c r="I531" s="315" t="str">
        <f t="shared" si="1148"/>
        <v/>
      </c>
      <c r="J531" s="315" t="str">
        <f t="shared" si="1148"/>
        <v/>
      </c>
      <c r="K531" s="315" t="str">
        <f t="shared" si="1148"/>
        <v/>
      </c>
      <c r="L531" s="315" t="str">
        <f t="shared" si="1148"/>
        <v/>
      </c>
      <c r="M531" s="315" t="str">
        <f t="shared" si="1148"/>
        <v/>
      </c>
      <c r="N531" s="315" t="str">
        <f t="shared" si="1148"/>
        <v/>
      </c>
      <c r="O531" s="315" t="str">
        <f t="shared" si="1148"/>
        <v/>
      </c>
      <c r="P531" s="315" t="str">
        <f t="shared" si="1148"/>
        <v/>
      </c>
      <c r="Q531" s="315" t="str">
        <f t="shared" si="1148"/>
        <v/>
      </c>
      <c r="R531" s="315" t="str">
        <f t="shared" si="1148"/>
        <v/>
      </c>
      <c r="S531" s="315" t="str">
        <f t="shared" si="1148"/>
        <v/>
      </c>
      <c r="T531" s="315" t="str">
        <f t="shared" si="1148"/>
        <v/>
      </c>
      <c r="U531" s="315" t="str">
        <f t="shared" si="1148"/>
        <v/>
      </c>
      <c r="V531" s="315" t="str">
        <f t="shared" si="1148"/>
        <v/>
      </c>
      <c r="W531" s="315" t="str">
        <f t="shared" si="1148"/>
        <v/>
      </c>
      <c r="X531" s="315" t="str">
        <f t="shared" si="1148"/>
        <v/>
      </c>
      <c r="Y531" s="315" t="str">
        <f t="shared" si="1148"/>
        <v/>
      </c>
      <c r="Z531" s="315" t="str">
        <f t="shared" si="1148"/>
        <v/>
      </c>
      <c r="AA531" s="315" t="str">
        <f t="shared" si="1148"/>
        <v/>
      </c>
      <c r="AB531" s="315" t="str">
        <f t="shared" si="1148"/>
        <v/>
      </c>
      <c r="AC531" s="315" t="str">
        <f t="shared" si="1148"/>
        <v/>
      </c>
      <c r="AD531" s="315" t="str">
        <f t="shared" si="1148"/>
        <v/>
      </c>
      <c r="AE531" s="315" t="str">
        <f t="shared" si="1148"/>
        <v/>
      </c>
      <c r="AF531" s="315" t="str">
        <f t="shared" si="1148"/>
        <v/>
      </c>
      <c r="AG531" s="315" t="str">
        <f t="shared" si="1148"/>
        <v/>
      </c>
    </row>
    <row r="532" spans="1:36">
      <c r="A532" s="134" t="s">
        <v>110</v>
      </c>
      <c r="B532" s="76" t="s">
        <v>49</v>
      </c>
      <c r="C532" s="135" t="s">
        <v>1</v>
      </c>
      <c r="D532" s="76" t="str">
        <f t="shared" ref="D532:AG532" si="1149">IF(G$79="","",D$530*D$522)</f>
        <v/>
      </c>
      <c r="E532" s="76" t="str">
        <f t="shared" si="1149"/>
        <v/>
      </c>
      <c r="F532" s="76" t="str">
        <f t="shared" si="1149"/>
        <v/>
      </c>
      <c r="G532" s="76" t="str">
        <f t="shared" si="1149"/>
        <v/>
      </c>
      <c r="H532" s="76" t="str">
        <f t="shared" si="1149"/>
        <v/>
      </c>
      <c r="I532" s="76" t="str">
        <f t="shared" si="1149"/>
        <v/>
      </c>
      <c r="J532" s="76" t="str">
        <f t="shared" si="1149"/>
        <v/>
      </c>
      <c r="K532" s="76" t="str">
        <f t="shared" si="1149"/>
        <v/>
      </c>
      <c r="L532" s="76" t="str">
        <f t="shared" si="1149"/>
        <v/>
      </c>
      <c r="M532" s="76" t="str">
        <f t="shared" si="1149"/>
        <v/>
      </c>
      <c r="N532" s="76" t="str">
        <f t="shared" si="1149"/>
        <v/>
      </c>
      <c r="O532" s="76" t="str">
        <f t="shared" si="1149"/>
        <v/>
      </c>
      <c r="P532" s="76" t="str">
        <f t="shared" si="1149"/>
        <v/>
      </c>
      <c r="Q532" s="76" t="str">
        <f t="shared" si="1149"/>
        <v/>
      </c>
      <c r="R532" s="76" t="str">
        <f t="shared" si="1149"/>
        <v/>
      </c>
      <c r="S532" s="76" t="str">
        <f t="shared" si="1149"/>
        <v/>
      </c>
      <c r="T532" s="76" t="str">
        <f t="shared" si="1149"/>
        <v/>
      </c>
      <c r="U532" s="76" t="str">
        <f t="shared" si="1149"/>
        <v/>
      </c>
      <c r="V532" s="76" t="str">
        <f t="shared" si="1149"/>
        <v/>
      </c>
      <c r="W532" s="76" t="str">
        <f t="shared" si="1149"/>
        <v/>
      </c>
      <c r="X532" s="76" t="str">
        <f t="shared" si="1149"/>
        <v/>
      </c>
      <c r="Y532" s="76" t="str">
        <f t="shared" si="1149"/>
        <v/>
      </c>
      <c r="Z532" s="76" t="str">
        <f t="shared" si="1149"/>
        <v/>
      </c>
      <c r="AA532" s="76" t="str">
        <f t="shared" si="1149"/>
        <v/>
      </c>
      <c r="AB532" s="76" t="str">
        <f t="shared" si="1149"/>
        <v/>
      </c>
      <c r="AC532" s="76" t="str">
        <f t="shared" si="1149"/>
        <v/>
      </c>
      <c r="AD532" s="76" t="str">
        <f t="shared" si="1149"/>
        <v/>
      </c>
      <c r="AE532" s="76" t="str">
        <f t="shared" si="1149"/>
        <v/>
      </c>
      <c r="AF532" s="76" t="str">
        <f t="shared" si="1149"/>
        <v/>
      </c>
      <c r="AG532" s="76" t="str">
        <f t="shared" si="1149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485</v>
      </c>
      <c r="C534" s="300" t="s">
        <v>80</v>
      </c>
      <c r="D534" s="427" t="str">
        <f>IF(OR($D$524&lt;=0,$D$533&lt;=1)=TRUE,"Nie","Tak")</f>
        <v>Nie</v>
      </c>
    </row>
    <row r="535" spans="1:36" s="374" customFormat="1" ht="24" customHeight="1">
      <c r="A535" s="373" t="s">
        <v>512</v>
      </c>
      <c r="B535" s="374" t="s">
        <v>511</v>
      </c>
      <c r="H535" s="402"/>
    </row>
    <row r="536" spans="1:36" s="70" customFormat="1">
      <c r="A536" s="109">
        <v>1</v>
      </c>
      <c r="B536" s="10" t="s">
        <v>589</v>
      </c>
      <c r="C536" s="592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590</v>
      </c>
      <c r="C537" s="593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591</v>
      </c>
      <c r="C538" s="593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592</v>
      </c>
      <c r="C539" s="593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593</v>
      </c>
      <c r="C540" s="594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1" spans="1:36"/>
    <row r="542" spans="1:36">
      <c r="B542" s="9" t="s">
        <v>633</v>
      </c>
    </row>
    <row r="543" spans="1:36" hidden="1"/>
    <row r="544" spans="1:36" hidden="1">
      <c r="B544" s="353" t="s">
        <v>402</v>
      </c>
      <c r="C544" s="353">
        <v>15</v>
      </c>
      <c r="D544" s="355">
        <v>0.2</v>
      </c>
      <c r="E544" s="353" t="s">
        <v>455</v>
      </c>
      <c r="F544" s="353" t="s">
        <v>456</v>
      </c>
      <c r="G544" s="353" t="s">
        <v>71</v>
      </c>
      <c r="H544" s="353" t="s">
        <v>457</v>
      </c>
      <c r="I544" s="353" t="s">
        <v>458</v>
      </c>
      <c r="J544" s="353" t="s">
        <v>459</v>
      </c>
      <c r="K544" s="353" t="s">
        <v>468</v>
      </c>
      <c r="L544" s="353" t="s">
        <v>71</v>
      </c>
      <c r="M544" s="353" t="s">
        <v>71</v>
      </c>
    </row>
    <row r="545" spans="2:13" hidden="1">
      <c r="B545" s="353" t="s">
        <v>403</v>
      </c>
      <c r="C545" s="353">
        <v>15</v>
      </c>
      <c r="D545" s="354" t="s">
        <v>71</v>
      </c>
      <c r="E545" s="353" t="s">
        <v>469</v>
      </c>
      <c r="F545" s="353" t="s">
        <v>470</v>
      </c>
      <c r="G545" s="353" t="s">
        <v>71</v>
      </c>
      <c r="H545" s="353" t="s">
        <v>71</v>
      </c>
      <c r="I545" s="353" t="s">
        <v>71</v>
      </c>
      <c r="J545" s="353" t="s">
        <v>71</v>
      </c>
      <c r="K545" s="353" t="s">
        <v>71</v>
      </c>
      <c r="L545" s="353" t="s">
        <v>71</v>
      </c>
      <c r="M545" s="353" t="s">
        <v>71</v>
      </c>
    </row>
    <row r="546" spans="2:13" hidden="1">
      <c r="B546" s="353" t="s">
        <v>404</v>
      </c>
      <c r="C546" s="353">
        <v>15</v>
      </c>
      <c r="D546" s="354" t="s">
        <v>71</v>
      </c>
      <c r="E546" s="353" t="s">
        <v>465</v>
      </c>
      <c r="F546" s="353" t="s">
        <v>460</v>
      </c>
      <c r="G546" s="353" t="s">
        <v>71</v>
      </c>
      <c r="H546" s="353" t="s">
        <v>425</v>
      </c>
      <c r="I546" s="353" t="s">
        <v>426</v>
      </c>
      <c r="J546" s="353" t="s">
        <v>71</v>
      </c>
      <c r="K546" s="353" t="s">
        <v>467</v>
      </c>
      <c r="L546" s="353" t="s">
        <v>71</v>
      </c>
      <c r="M546" s="353" t="s">
        <v>71</v>
      </c>
    </row>
    <row r="547" spans="2:13" hidden="1">
      <c r="B547" s="354" t="s">
        <v>484</v>
      </c>
      <c r="C547" s="353">
        <v>15</v>
      </c>
      <c r="D547" s="354" t="s">
        <v>71</v>
      </c>
      <c r="E547" s="353" t="s">
        <v>430</v>
      </c>
      <c r="F547" s="353" t="s">
        <v>431</v>
      </c>
      <c r="G547" s="353" t="s">
        <v>71</v>
      </c>
      <c r="H547" s="353" t="s">
        <v>425</v>
      </c>
      <c r="I547" s="353" t="s">
        <v>426</v>
      </c>
      <c r="J547" s="353" t="s">
        <v>71</v>
      </c>
      <c r="K547" s="353" t="s">
        <v>71</v>
      </c>
      <c r="L547" s="353" t="s">
        <v>71</v>
      </c>
      <c r="M547" s="353" t="s">
        <v>71</v>
      </c>
    </row>
    <row r="548" spans="2:13" hidden="1">
      <c r="B548" s="354" t="s">
        <v>405</v>
      </c>
      <c r="C548" s="353">
        <v>15</v>
      </c>
      <c r="D548" s="354" t="s">
        <v>71</v>
      </c>
      <c r="E548" s="353" t="s">
        <v>432</v>
      </c>
      <c r="F548" s="353" t="s">
        <v>433</v>
      </c>
      <c r="G548" s="353" t="s">
        <v>71</v>
      </c>
      <c r="H548" s="353" t="s">
        <v>425</v>
      </c>
      <c r="I548" s="353" t="s">
        <v>426</v>
      </c>
      <c r="J548" s="353" t="s">
        <v>71</v>
      </c>
      <c r="K548" s="353" t="s">
        <v>71</v>
      </c>
      <c r="L548" s="353" t="s">
        <v>71</v>
      </c>
      <c r="M548" s="353" t="s">
        <v>71</v>
      </c>
    </row>
    <row r="549" spans="2:13" hidden="1">
      <c r="B549" s="354" t="s">
        <v>406</v>
      </c>
      <c r="C549" s="353">
        <v>15</v>
      </c>
      <c r="D549" s="354" t="s">
        <v>71</v>
      </c>
      <c r="E549" s="353" t="s">
        <v>432</v>
      </c>
      <c r="F549" s="353" t="s">
        <v>433</v>
      </c>
      <c r="G549" s="353" t="s">
        <v>71</v>
      </c>
      <c r="H549" s="353" t="s">
        <v>425</v>
      </c>
      <c r="I549" s="353" t="s">
        <v>426</v>
      </c>
      <c r="J549" s="353" t="s">
        <v>71</v>
      </c>
      <c r="K549" s="353" t="s">
        <v>71</v>
      </c>
      <c r="L549" s="353" t="s">
        <v>71</v>
      </c>
      <c r="M549" s="353" t="s">
        <v>71</v>
      </c>
    </row>
    <row r="550" spans="2:13" hidden="1">
      <c r="B550" s="354" t="s">
        <v>407</v>
      </c>
      <c r="C550" s="353">
        <v>25</v>
      </c>
      <c r="D550" s="355">
        <v>0.2</v>
      </c>
      <c r="E550" s="353" t="s">
        <v>437</v>
      </c>
      <c r="F550" s="353" t="s">
        <v>434</v>
      </c>
      <c r="G550" s="353" t="s">
        <v>435</v>
      </c>
      <c r="H550" s="353" t="s">
        <v>425</v>
      </c>
      <c r="I550" s="353" t="s">
        <v>426</v>
      </c>
      <c r="J550" s="353" t="s">
        <v>436</v>
      </c>
      <c r="K550" s="353" t="s">
        <v>71</v>
      </c>
      <c r="L550" s="353" t="s">
        <v>71</v>
      </c>
      <c r="M550" s="353" t="s">
        <v>71</v>
      </c>
    </row>
    <row r="551" spans="2:13" hidden="1">
      <c r="B551" s="354" t="s">
        <v>408</v>
      </c>
      <c r="C551" s="353">
        <v>15</v>
      </c>
      <c r="D551" s="354" t="s">
        <v>71</v>
      </c>
      <c r="E551" s="353" t="s">
        <v>432</v>
      </c>
      <c r="F551" s="353" t="s">
        <v>433</v>
      </c>
      <c r="G551" s="353" t="s">
        <v>471</v>
      </c>
      <c r="H551" s="353" t="s">
        <v>425</v>
      </c>
      <c r="I551" s="353" t="s">
        <v>426</v>
      </c>
      <c r="J551" s="353" t="s">
        <v>436</v>
      </c>
      <c r="K551" s="353" t="s">
        <v>71</v>
      </c>
      <c r="L551" s="353" t="s">
        <v>71</v>
      </c>
      <c r="M551" s="353" t="s">
        <v>71</v>
      </c>
    </row>
    <row r="552" spans="2:13" hidden="1">
      <c r="B552" s="354" t="s">
        <v>409</v>
      </c>
      <c r="C552" s="353">
        <v>15</v>
      </c>
      <c r="D552" s="354" t="s">
        <v>71</v>
      </c>
      <c r="E552" s="353" t="s">
        <v>438</v>
      </c>
      <c r="F552" s="353" t="s">
        <v>71</v>
      </c>
      <c r="G552" s="353" t="s">
        <v>71</v>
      </c>
      <c r="H552" s="353" t="s">
        <v>425</v>
      </c>
      <c r="I552" s="353" t="s">
        <v>426</v>
      </c>
      <c r="J552" s="353" t="s">
        <v>448</v>
      </c>
      <c r="K552" s="353" t="s">
        <v>71</v>
      </c>
      <c r="L552" s="353" t="s">
        <v>71</v>
      </c>
      <c r="M552" s="353" t="s">
        <v>71</v>
      </c>
    </row>
    <row r="553" spans="2:13" hidden="1">
      <c r="B553" s="354" t="s">
        <v>410</v>
      </c>
      <c r="C553" s="353">
        <v>15</v>
      </c>
      <c r="D553" s="354" t="s">
        <v>71</v>
      </c>
      <c r="E553" s="353" t="s">
        <v>439</v>
      </c>
      <c r="F553" s="353" t="s">
        <v>71</v>
      </c>
      <c r="G553" s="353" t="s">
        <v>480</v>
      </c>
      <c r="H553" s="353" t="s">
        <v>71</v>
      </c>
      <c r="I553" s="353" t="s">
        <v>71</v>
      </c>
      <c r="J553" s="353" t="s">
        <v>71</v>
      </c>
      <c r="K553" s="353" t="s">
        <v>71</v>
      </c>
      <c r="L553" s="354" t="s">
        <v>475</v>
      </c>
      <c r="M553" s="353" t="s">
        <v>71</v>
      </c>
    </row>
    <row r="554" spans="2:13" hidden="1">
      <c r="B554" s="354" t="s">
        <v>411</v>
      </c>
      <c r="C554" s="353">
        <v>25</v>
      </c>
      <c r="D554" s="355">
        <v>0.2</v>
      </c>
      <c r="E554" s="353" t="s">
        <v>450</v>
      </c>
      <c r="F554" s="353" t="s">
        <v>451</v>
      </c>
      <c r="G554" s="353" t="s">
        <v>452</v>
      </c>
      <c r="H554" s="353" t="s">
        <v>425</v>
      </c>
      <c r="I554" s="353" t="s">
        <v>426</v>
      </c>
      <c r="J554" s="353" t="s">
        <v>427</v>
      </c>
      <c r="K554" s="353" t="s">
        <v>71</v>
      </c>
      <c r="L554" s="354" t="s">
        <v>472</v>
      </c>
      <c r="M554" s="353" t="s">
        <v>71</v>
      </c>
    </row>
    <row r="555" spans="2:13" hidden="1">
      <c r="B555" s="354" t="s">
        <v>412</v>
      </c>
      <c r="C555" s="353">
        <v>30</v>
      </c>
      <c r="D555" s="355">
        <v>0.25</v>
      </c>
      <c r="E555" s="353" t="s">
        <v>449</v>
      </c>
      <c r="F555" s="353" t="s">
        <v>446</v>
      </c>
      <c r="G555" s="353" t="s">
        <v>447</v>
      </c>
      <c r="H555" s="353" t="s">
        <v>425</v>
      </c>
      <c r="I555" s="353" t="s">
        <v>426</v>
      </c>
      <c r="J555" s="353" t="s">
        <v>448</v>
      </c>
      <c r="K555" s="353" t="s">
        <v>71</v>
      </c>
      <c r="L555" s="354" t="s">
        <v>473</v>
      </c>
      <c r="M555" s="354" t="s">
        <v>474</v>
      </c>
    </row>
    <row r="556" spans="2:13" hidden="1">
      <c r="B556" s="354" t="s">
        <v>413</v>
      </c>
      <c r="C556" s="353">
        <v>15</v>
      </c>
      <c r="D556" s="354" t="s">
        <v>71</v>
      </c>
      <c r="E556" s="353" t="s">
        <v>461</v>
      </c>
      <c r="F556" s="353" t="s">
        <v>71</v>
      </c>
      <c r="G556" s="353" t="s">
        <v>71</v>
      </c>
      <c r="H556" s="353" t="s">
        <v>425</v>
      </c>
      <c r="I556" s="353" t="s">
        <v>426</v>
      </c>
      <c r="J556" s="353" t="s">
        <v>427</v>
      </c>
      <c r="K556" s="353" t="s">
        <v>71</v>
      </c>
      <c r="L556" s="353" t="s">
        <v>476</v>
      </c>
      <c r="M556" s="353" t="s">
        <v>477</v>
      </c>
    </row>
    <row r="557" spans="2:13" hidden="1">
      <c r="B557" s="354" t="s">
        <v>414</v>
      </c>
      <c r="C557" s="353">
        <v>15</v>
      </c>
      <c r="D557" s="354" t="s">
        <v>71</v>
      </c>
      <c r="E557" s="353" t="s">
        <v>461</v>
      </c>
      <c r="F557" s="353" t="s">
        <v>71</v>
      </c>
      <c r="G557" s="353" t="s">
        <v>71</v>
      </c>
      <c r="H557" s="353" t="s">
        <v>425</v>
      </c>
      <c r="I557" s="353" t="s">
        <v>426</v>
      </c>
      <c r="J557" s="353" t="s">
        <v>427</v>
      </c>
      <c r="K557" s="353" t="s">
        <v>71</v>
      </c>
      <c r="L557" s="353" t="s">
        <v>476</v>
      </c>
      <c r="M557" s="353" t="s">
        <v>477</v>
      </c>
    </row>
    <row r="558" spans="2:13" hidden="1">
      <c r="B558" s="354" t="s">
        <v>415</v>
      </c>
      <c r="C558" s="353">
        <v>15</v>
      </c>
      <c r="D558" s="353" t="s">
        <v>440</v>
      </c>
      <c r="E558" s="353" t="s">
        <v>461</v>
      </c>
      <c r="F558" s="353" t="s">
        <v>71</v>
      </c>
      <c r="G558" s="353" t="s">
        <v>71</v>
      </c>
      <c r="H558" s="353" t="s">
        <v>71</v>
      </c>
      <c r="I558" s="353" t="s">
        <v>71</v>
      </c>
      <c r="J558" s="353" t="s">
        <v>71</v>
      </c>
      <c r="K558" s="353" t="s">
        <v>71</v>
      </c>
      <c r="L558" s="353" t="s">
        <v>476</v>
      </c>
      <c r="M558" s="353" t="s">
        <v>477</v>
      </c>
    </row>
    <row r="559" spans="2:13" hidden="1">
      <c r="B559" s="353" t="s">
        <v>416</v>
      </c>
      <c r="C559" s="353">
        <v>15</v>
      </c>
      <c r="D559" s="354" t="s">
        <v>71</v>
      </c>
      <c r="E559" s="353" t="s">
        <v>461</v>
      </c>
      <c r="F559" s="353" t="s">
        <v>71</v>
      </c>
      <c r="G559" s="353" t="s">
        <v>71</v>
      </c>
      <c r="H559" s="353" t="s">
        <v>425</v>
      </c>
      <c r="I559" s="353" t="s">
        <v>426</v>
      </c>
      <c r="J559" s="353" t="s">
        <v>427</v>
      </c>
      <c r="K559" s="353" t="s">
        <v>71</v>
      </c>
      <c r="L559" s="353" t="s">
        <v>476</v>
      </c>
      <c r="M559" s="353" t="s">
        <v>477</v>
      </c>
    </row>
    <row r="560" spans="2:13" hidden="1">
      <c r="B560" s="353" t="s">
        <v>417</v>
      </c>
      <c r="C560" s="353">
        <v>30</v>
      </c>
      <c r="D560" s="355">
        <v>0.2</v>
      </c>
      <c r="E560" s="353" t="s">
        <v>441</v>
      </c>
      <c r="F560" s="353" t="s">
        <v>454</v>
      </c>
      <c r="G560" s="353" t="s">
        <v>453</v>
      </c>
      <c r="H560" s="353" t="s">
        <v>425</v>
      </c>
      <c r="I560" s="353" t="s">
        <v>426</v>
      </c>
      <c r="J560" s="353" t="s">
        <v>427</v>
      </c>
      <c r="K560" s="353" t="s">
        <v>71</v>
      </c>
      <c r="L560" s="354" t="s">
        <v>478</v>
      </c>
      <c r="M560" s="353" t="s">
        <v>71</v>
      </c>
    </row>
    <row r="561" spans="2:13" hidden="1">
      <c r="B561" s="354" t="s">
        <v>418</v>
      </c>
      <c r="C561" s="353">
        <v>15</v>
      </c>
      <c r="D561" s="354" t="s">
        <v>71</v>
      </c>
      <c r="E561" s="353" t="s">
        <v>442</v>
      </c>
      <c r="F561" s="353" t="s">
        <v>443</v>
      </c>
      <c r="G561" s="353" t="s">
        <v>71</v>
      </c>
      <c r="H561" s="353" t="s">
        <v>444</v>
      </c>
      <c r="I561" s="353" t="s">
        <v>445</v>
      </c>
      <c r="J561" s="353" t="s">
        <v>71</v>
      </c>
      <c r="K561" s="353" t="s">
        <v>71</v>
      </c>
      <c r="L561" s="353" t="s">
        <v>71</v>
      </c>
      <c r="M561" s="353" t="s">
        <v>71</v>
      </c>
    </row>
    <row r="562" spans="2:13" hidden="1">
      <c r="B562" s="354" t="s">
        <v>419</v>
      </c>
      <c r="C562" s="353">
        <v>15</v>
      </c>
      <c r="D562" s="354" t="s">
        <v>71</v>
      </c>
      <c r="E562" s="353" t="s">
        <v>71</v>
      </c>
      <c r="F562" s="353" t="s">
        <v>463</v>
      </c>
      <c r="G562" s="353" t="s">
        <v>481</v>
      </c>
      <c r="H562" s="353" t="s">
        <v>71</v>
      </c>
      <c r="I562" s="353" t="s">
        <v>71</v>
      </c>
      <c r="J562" s="353" t="s">
        <v>71</v>
      </c>
      <c r="K562" s="353" t="s">
        <v>71</v>
      </c>
      <c r="L562" s="353" t="s">
        <v>71</v>
      </c>
      <c r="M562" s="353" t="s">
        <v>71</v>
      </c>
    </row>
    <row r="563" spans="2:13" hidden="1">
      <c r="B563" s="354" t="s">
        <v>420</v>
      </c>
      <c r="C563" s="353">
        <v>15</v>
      </c>
      <c r="D563" s="354" t="s">
        <v>71</v>
      </c>
      <c r="E563" s="353" t="s">
        <v>401</v>
      </c>
      <c r="F563" s="353" t="s">
        <v>464</v>
      </c>
      <c r="G563" s="353" t="s">
        <v>479</v>
      </c>
      <c r="H563" s="353" t="s">
        <v>425</v>
      </c>
      <c r="I563" s="353" t="s">
        <v>426</v>
      </c>
      <c r="J563" s="353" t="s">
        <v>427</v>
      </c>
      <c r="K563" s="353" t="s">
        <v>466</v>
      </c>
      <c r="L563" s="353" t="s">
        <v>71</v>
      </c>
      <c r="M563" s="353" t="s">
        <v>71</v>
      </c>
    </row>
    <row r="564" spans="2:13" hidden="1">
      <c r="B564" s="354" t="s">
        <v>421</v>
      </c>
      <c r="C564" s="353">
        <v>15</v>
      </c>
      <c r="D564" s="354" t="s">
        <v>71</v>
      </c>
      <c r="E564" s="353" t="s">
        <v>401</v>
      </c>
      <c r="F564" s="353" t="s">
        <v>464</v>
      </c>
      <c r="G564" s="353" t="s">
        <v>479</v>
      </c>
      <c r="H564" s="353" t="s">
        <v>425</v>
      </c>
      <c r="I564" s="353" t="s">
        <v>426</v>
      </c>
      <c r="J564" s="353" t="s">
        <v>427</v>
      </c>
      <c r="K564" s="353" t="s">
        <v>466</v>
      </c>
      <c r="L564" s="353" t="s">
        <v>71</v>
      </c>
      <c r="M564" s="353" t="s">
        <v>71</v>
      </c>
    </row>
    <row r="565" spans="2:13" hidden="1">
      <c r="B565" s="354" t="s">
        <v>422</v>
      </c>
      <c r="C565" s="353">
        <v>15</v>
      </c>
      <c r="D565" s="354" t="s">
        <v>71</v>
      </c>
      <c r="E565" s="353" t="s">
        <v>71</v>
      </c>
      <c r="F565" s="353" t="s">
        <v>462</v>
      </c>
      <c r="G565" s="353" t="s">
        <v>71</v>
      </c>
      <c r="H565" s="353" t="s">
        <v>71</v>
      </c>
      <c r="I565" s="353" t="s">
        <v>71</v>
      </c>
      <c r="J565" s="353" t="s">
        <v>71</v>
      </c>
      <c r="K565" s="353" t="s">
        <v>71</v>
      </c>
      <c r="L565" s="353" t="s">
        <v>71</v>
      </c>
      <c r="M565" s="353" t="s">
        <v>71</v>
      </c>
    </row>
    <row r="566" spans="2:13" hidden="1">
      <c r="B566" s="354" t="s">
        <v>423</v>
      </c>
      <c r="C566" s="353">
        <v>15</v>
      </c>
      <c r="D566" s="354" t="s">
        <v>71</v>
      </c>
      <c r="E566" s="353" t="s">
        <v>483</v>
      </c>
      <c r="F566" s="353" t="s">
        <v>482</v>
      </c>
      <c r="G566" s="353" t="s">
        <v>71</v>
      </c>
      <c r="H566" s="353" t="s">
        <v>71</v>
      </c>
      <c r="I566" s="353" t="s">
        <v>71</v>
      </c>
      <c r="J566" s="353" t="s">
        <v>71</v>
      </c>
      <c r="K566" s="353" t="s">
        <v>71</v>
      </c>
      <c r="L566" s="353" t="s">
        <v>71</v>
      </c>
      <c r="M566" s="353" t="s">
        <v>71</v>
      </c>
    </row>
    <row r="567" spans="2:13" hidden="1">
      <c r="B567" s="354" t="s">
        <v>424</v>
      </c>
      <c r="C567" s="353">
        <v>15</v>
      </c>
      <c r="D567" s="354" t="s">
        <v>71</v>
      </c>
      <c r="E567" s="353" t="s">
        <v>71</v>
      </c>
      <c r="F567" s="353" t="s">
        <v>482</v>
      </c>
      <c r="G567" s="353" t="s">
        <v>71</v>
      </c>
      <c r="H567" s="353" t="s">
        <v>71</v>
      </c>
      <c r="I567" s="353" t="s">
        <v>71</v>
      </c>
      <c r="J567" s="353" t="s">
        <v>71</v>
      </c>
      <c r="K567" s="353" t="s">
        <v>71</v>
      </c>
      <c r="L567" s="353" t="s">
        <v>71</v>
      </c>
      <c r="M567" s="353" t="s">
        <v>71</v>
      </c>
    </row>
    <row r="568" spans="2:13" hidden="1"/>
    <row r="569" spans="2:13" ht="45" hidden="1">
      <c r="B569" s="356"/>
      <c r="C569" s="357" t="s">
        <v>197</v>
      </c>
      <c r="D569" s="357" t="s">
        <v>198</v>
      </c>
      <c r="E569" s="357" t="s">
        <v>199</v>
      </c>
    </row>
    <row r="570" spans="2:13" hidden="1">
      <c r="B570" s="358" t="s">
        <v>189</v>
      </c>
      <c r="C570" s="358">
        <v>31.1</v>
      </c>
      <c r="D570" s="358">
        <v>1661.9</v>
      </c>
      <c r="E570" s="358">
        <v>2.92</v>
      </c>
    </row>
    <row r="571" spans="2:13" hidden="1">
      <c r="B571" s="358" t="s">
        <v>195</v>
      </c>
      <c r="C571" s="358">
        <v>23.7</v>
      </c>
      <c r="D571" s="358">
        <v>1814.1</v>
      </c>
      <c r="E571" s="358">
        <v>2.92</v>
      </c>
    </row>
    <row r="572" spans="2:13" hidden="1">
      <c r="B572" s="358" t="s">
        <v>196</v>
      </c>
      <c r="C572" s="358">
        <v>23.8</v>
      </c>
      <c r="D572" s="358">
        <v>1814.1</v>
      </c>
      <c r="E572" s="358">
        <v>2.92</v>
      </c>
    </row>
    <row r="573" spans="2:13" hidden="1"/>
    <row r="574" spans="2:13" hidden="1">
      <c r="B574" s="377" t="s">
        <v>514</v>
      </c>
      <c r="C574" s="378" t="s">
        <v>550</v>
      </c>
    </row>
    <row r="575" spans="2:13" hidden="1">
      <c r="B575" s="377" t="s">
        <v>515</v>
      </c>
      <c r="C575" s="378" t="s">
        <v>551</v>
      </c>
    </row>
    <row r="576" spans="2:13" hidden="1">
      <c r="B576" s="377" t="s">
        <v>516</v>
      </c>
      <c r="C576" s="378" t="s">
        <v>550</v>
      </c>
    </row>
    <row r="577" spans="2:3" hidden="1">
      <c r="B577" s="377" t="s">
        <v>517</v>
      </c>
      <c r="C577" s="378" t="s">
        <v>550</v>
      </c>
    </row>
    <row r="578" spans="2:3" hidden="1">
      <c r="B578" s="377" t="s">
        <v>518</v>
      </c>
      <c r="C578" s="378" t="s">
        <v>552</v>
      </c>
    </row>
    <row r="579" spans="2:3" hidden="1">
      <c r="B579" s="377" t="s">
        <v>519</v>
      </c>
      <c r="C579" s="378" t="s">
        <v>553</v>
      </c>
    </row>
    <row r="580" spans="2:3" hidden="1">
      <c r="B580" s="377" t="s">
        <v>520</v>
      </c>
      <c r="C580" s="378" t="s">
        <v>554</v>
      </c>
    </row>
    <row r="581" spans="2:3" hidden="1">
      <c r="B581" s="377" t="s">
        <v>521</v>
      </c>
      <c r="C581" s="378" t="s">
        <v>553</v>
      </c>
    </row>
    <row r="582" spans="2:3" hidden="1">
      <c r="B582" s="377" t="s">
        <v>522</v>
      </c>
      <c r="C582" s="378" t="s">
        <v>555</v>
      </c>
    </row>
    <row r="583" spans="2:3" hidden="1">
      <c r="B583" s="377" t="s">
        <v>523</v>
      </c>
      <c r="C583" s="378" t="s">
        <v>555</v>
      </c>
    </row>
    <row r="584" spans="2:3" hidden="1">
      <c r="B584" s="377" t="s">
        <v>524</v>
      </c>
      <c r="C584" s="378" t="s">
        <v>550</v>
      </c>
    </row>
    <row r="585" spans="2:3" hidden="1">
      <c r="B585" s="377" t="s">
        <v>525</v>
      </c>
      <c r="C585" s="378" t="s">
        <v>556</v>
      </c>
    </row>
    <row r="586" spans="2:3" hidden="1">
      <c r="B586" s="377" t="s">
        <v>526</v>
      </c>
      <c r="C586" s="378" t="s">
        <v>557</v>
      </c>
    </row>
    <row r="587" spans="2:3" hidden="1">
      <c r="B587" s="377" t="s">
        <v>527</v>
      </c>
      <c r="C587" s="378" t="s">
        <v>558</v>
      </c>
    </row>
    <row r="588" spans="2:3" hidden="1">
      <c r="B588" s="377" t="s">
        <v>528</v>
      </c>
      <c r="C588" s="378" t="s">
        <v>558</v>
      </c>
    </row>
    <row r="589" spans="2:3" hidden="1">
      <c r="B589" s="377" t="s">
        <v>529</v>
      </c>
      <c r="C589" s="378" t="s">
        <v>556</v>
      </c>
    </row>
    <row r="590" spans="2:3" hidden="1">
      <c r="B590" s="377" t="s">
        <v>530</v>
      </c>
      <c r="C590" s="378" t="s">
        <v>558</v>
      </c>
    </row>
    <row r="591" spans="2:3" hidden="1">
      <c r="B591" s="377" t="s">
        <v>531</v>
      </c>
      <c r="C591" s="378" t="s">
        <v>556</v>
      </c>
    </row>
    <row r="592" spans="2:3" hidden="1">
      <c r="B592" s="377" t="s">
        <v>532</v>
      </c>
      <c r="C592" s="378" t="s">
        <v>559</v>
      </c>
    </row>
    <row r="593" spans="2:3" hidden="1">
      <c r="B593" s="377" t="s">
        <v>533</v>
      </c>
      <c r="C593" s="378" t="s">
        <v>559</v>
      </c>
    </row>
    <row r="594" spans="2:3" hidden="1">
      <c r="B594" s="377" t="s">
        <v>534</v>
      </c>
      <c r="C594" s="378" t="s">
        <v>550</v>
      </c>
    </row>
    <row r="595" spans="2:3" hidden="1">
      <c r="B595" s="377" t="s">
        <v>535</v>
      </c>
      <c r="C595" s="378" t="s">
        <v>550</v>
      </c>
    </row>
    <row r="596" spans="2:3" hidden="1">
      <c r="B596" s="377" t="s">
        <v>536</v>
      </c>
      <c r="C596" s="378" t="s">
        <v>560</v>
      </c>
    </row>
    <row r="597" spans="2:3" hidden="1">
      <c r="B597" s="377" t="s">
        <v>537</v>
      </c>
      <c r="C597" s="378" t="s">
        <v>550</v>
      </c>
    </row>
    <row r="598" spans="2:3" hidden="1">
      <c r="B598" s="377" t="s">
        <v>538</v>
      </c>
      <c r="C598" s="378" t="s">
        <v>561</v>
      </c>
    </row>
    <row r="599" spans="2:3" hidden="1">
      <c r="B599" s="377" t="s">
        <v>539</v>
      </c>
      <c r="C599" s="378" t="s">
        <v>561</v>
      </c>
    </row>
    <row r="600" spans="2:3" hidden="1">
      <c r="B600" s="377" t="s">
        <v>540</v>
      </c>
      <c r="C600" s="378" t="s">
        <v>550</v>
      </c>
    </row>
    <row r="601" spans="2:3" hidden="1">
      <c r="B601" s="377" t="s">
        <v>541</v>
      </c>
      <c r="C601" s="378" t="s">
        <v>558</v>
      </c>
    </row>
    <row r="602" spans="2:3" hidden="1">
      <c r="B602" s="377" t="s">
        <v>542</v>
      </c>
      <c r="C602" s="378" t="s">
        <v>562</v>
      </c>
    </row>
    <row r="603" spans="2:3" hidden="1">
      <c r="B603" s="377" t="s">
        <v>543</v>
      </c>
      <c r="C603" s="378" t="s">
        <v>562</v>
      </c>
    </row>
    <row r="604" spans="2:3" hidden="1">
      <c r="B604" s="377" t="s">
        <v>544</v>
      </c>
      <c r="C604" s="378" t="s">
        <v>563</v>
      </c>
    </row>
    <row r="605" spans="2:3" hidden="1">
      <c r="B605" s="377" t="s">
        <v>545</v>
      </c>
      <c r="C605" s="378" t="s">
        <v>562</v>
      </c>
    </row>
    <row r="606" spans="2:3" hidden="1">
      <c r="B606" s="377" t="s">
        <v>546</v>
      </c>
      <c r="C606" s="378" t="s">
        <v>563</v>
      </c>
    </row>
    <row r="607" spans="2:3" hidden="1">
      <c r="B607" s="377" t="s">
        <v>547</v>
      </c>
      <c r="C607" s="378" t="s">
        <v>562</v>
      </c>
    </row>
    <row r="608" spans="2:3" hidden="1">
      <c r="B608" s="377" t="s">
        <v>548</v>
      </c>
      <c r="C608" s="378" t="s">
        <v>562</v>
      </c>
    </row>
    <row r="609" spans="2:3" hidden="1">
      <c r="B609" s="377" t="s">
        <v>549</v>
      </c>
      <c r="C609" s="378" t="s">
        <v>562</v>
      </c>
    </row>
    <row r="610" spans="2:3" hidden="1"/>
    <row r="611" spans="2:3" hidden="1"/>
  </sheetData>
  <sortState ref="S3:S28">
    <sortCondition ref="S3:S28"/>
  </sortState>
  <mergeCells count="92">
    <mergeCell ref="D287:D288"/>
    <mergeCell ref="A301:A302"/>
    <mergeCell ref="B301:B302"/>
    <mergeCell ref="C301:C302"/>
    <mergeCell ref="C311:C312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101:C102"/>
    <mergeCell ref="D101:D102"/>
    <mergeCell ref="E101:E102"/>
    <mergeCell ref="F101:F102"/>
    <mergeCell ref="F79:F80"/>
    <mergeCell ref="E79:E80"/>
    <mergeCell ref="E124:E125"/>
    <mergeCell ref="F124:F125"/>
    <mergeCell ref="C173:C174"/>
    <mergeCell ref="D128:D129"/>
    <mergeCell ref="E128:E129"/>
    <mergeCell ref="F128:F129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A395:A396"/>
    <mergeCell ref="B395:B396"/>
    <mergeCell ref="C395:C396"/>
    <mergeCell ref="A373:A374"/>
    <mergeCell ref="B373:B374"/>
    <mergeCell ref="C373:C374"/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" sqref="D309:AG309">
      <formula1>0</formula1>
    </dataValidation>
    <dataValidation type="decimal" operator="greaterThanOrEqual" allowBlank="1" showInputMessage="1" showErrorMessage="1" prompt="Proszę określić koszty dla całego roku." sqref="D313:AG31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Dane</vt:lpstr>
      <vt:lpstr>Analiza</vt:lpstr>
      <vt:lpstr>Działania</vt:lpstr>
      <vt:lpstr>Działania2</vt:lpstr>
      <vt:lpstr>Działania3</vt:lpstr>
      <vt:lpstr>Miara_rezultatu</vt:lpstr>
      <vt:lpstr>Analiza!Obszar_wydruku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Marek Musiej</cp:lastModifiedBy>
  <cp:lastPrinted>2008-04-14T21:19:16Z</cp:lastPrinted>
  <dcterms:created xsi:type="dcterms:W3CDTF">2007-04-25T13:25:36Z</dcterms:created>
  <dcterms:modified xsi:type="dcterms:W3CDTF">2015-11-25T15:18:59Z</dcterms:modified>
</cp:coreProperties>
</file>