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/>
  <mc:AlternateContent xmlns:mc="http://schemas.openxmlformats.org/markup-compatibility/2006">
    <mc:Choice Requires="x15">
      <x15ac:absPath xmlns:x15ac="http://schemas.microsoft.com/office/spreadsheetml/2010/11/ac" url="/Users/Majesty/Documents/Docs/Urząd Marszałkowski/"/>
    </mc:Choice>
  </mc:AlternateContent>
  <xr:revisionPtr revIDLastSave="0" documentId="13_ncr:1_{C7E21A41-E567-1B4B-A577-47B4D83A4822}" xr6:coauthVersionLast="40" xr6:coauthVersionMax="40" xr10:uidLastSave="{00000000-0000-0000-0000-000000000000}"/>
  <bookViews>
    <workbookView xWindow="20" yWindow="460" windowWidth="25600" windowHeight="14180" xr2:uid="{00000000-000D-0000-FFFF-FFFF00000000}"/>
  </bookViews>
  <sheets>
    <sheet name="Ankieta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6" i="3" l="1"/>
  <c r="E66" i="3" s="1"/>
  <c r="C40" i="3"/>
  <c r="D40" i="3" s="1"/>
  <c r="C22" i="3"/>
  <c r="D22" i="3" s="1"/>
  <c r="E22" i="3" s="1"/>
  <c r="F22" i="3" s="1"/>
  <c r="G22" i="3" s="1"/>
  <c r="C10" i="3"/>
  <c r="D10" i="3" s="1"/>
  <c r="E10" i="3" s="1"/>
  <c r="F10" i="3" s="1"/>
  <c r="G10" i="3" s="1"/>
  <c r="C37" i="3"/>
  <c r="E1" i="3"/>
  <c r="F1" i="3"/>
  <c r="G1" i="3"/>
  <c r="B33" i="3"/>
  <c r="B32" i="3"/>
  <c r="C31" i="3"/>
  <c r="D31" i="3" s="1"/>
  <c r="E31" i="3" s="1"/>
  <c r="F31" i="3" s="1"/>
  <c r="G31" i="3" s="1"/>
  <c r="B27" i="3"/>
  <c r="C26" i="3"/>
  <c r="D26" i="3" s="1"/>
  <c r="E26" i="3" s="1"/>
  <c r="F26" i="3" s="1"/>
  <c r="G26" i="3" s="1"/>
  <c r="C16" i="3"/>
  <c r="D16" i="3" s="1"/>
  <c r="E16" i="3" s="1"/>
  <c r="F16" i="3" s="1"/>
  <c r="G16" i="3" s="1"/>
  <c r="B29" i="3"/>
  <c r="C42" i="3" l="1"/>
  <c r="D42" i="3" s="1"/>
  <c r="D41" i="3" s="1"/>
  <c r="F66" i="3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Q66" i="3" s="1"/>
  <c r="R66" i="3" s="1"/>
  <c r="S66" i="3" s="1"/>
  <c r="T66" i="3" s="1"/>
  <c r="U66" i="3" s="1"/>
  <c r="V66" i="3" s="1"/>
  <c r="W66" i="3" s="1"/>
  <c r="X66" i="3" s="1"/>
  <c r="Y66" i="3" s="1"/>
  <c r="Z66" i="3" s="1"/>
  <c r="AA66" i="3" s="1"/>
  <c r="AB66" i="3" s="1"/>
  <c r="AC66" i="3" s="1"/>
  <c r="AD66" i="3" s="1"/>
  <c r="AE66" i="3" s="1"/>
  <c r="AF66" i="3" s="1"/>
  <c r="AG66" i="3" s="1"/>
  <c r="AH66" i="3" s="1"/>
  <c r="AI66" i="3" s="1"/>
  <c r="AJ66" i="3" s="1"/>
  <c r="AK66" i="3" s="1"/>
  <c r="AL66" i="3" s="1"/>
  <c r="AM66" i="3" s="1"/>
  <c r="AN66" i="3" s="1"/>
  <c r="AO66" i="3" s="1"/>
  <c r="AP66" i="3" s="1"/>
  <c r="AQ66" i="3" s="1"/>
  <c r="AR66" i="3" s="1"/>
  <c r="AS66" i="3" s="1"/>
  <c r="AT66" i="3" s="1"/>
  <c r="AU66" i="3" s="1"/>
  <c r="AV66" i="3" s="1"/>
  <c r="AW66" i="3" s="1"/>
  <c r="AX66" i="3" s="1"/>
  <c r="AY66" i="3" s="1"/>
  <c r="AZ66" i="3" s="1"/>
  <c r="E40" i="3"/>
  <c r="D53" i="3" s="1"/>
  <c r="C53" i="3"/>
  <c r="C44" i="3"/>
  <c r="C45" i="3" s="1"/>
  <c r="C51" i="3"/>
  <c r="C49" i="3"/>
  <c r="C47" i="3"/>
  <c r="D54" i="3" l="1"/>
  <c r="C41" i="3"/>
  <c r="C52" i="3" s="1"/>
  <c r="C43" i="3"/>
  <c r="D44" i="3" s="1"/>
  <c r="D43" i="3"/>
  <c r="C50" i="3"/>
  <c r="C46" i="3"/>
  <c r="F40" i="3"/>
  <c r="E43" i="3"/>
  <c r="E42" i="3"/>
  <c r="E41" i="3" s="1"/>
  <c r="E53" i="3"/>
  <c r="C54" i="3" l="1"/>
  <c r="C48" i="3"/>
  <c r="D45" i="3"/>
  <c r="D46" i="3" s="1"/>
  <c r="D51" i="3"/>
  <c r="D52" i="3" s="1"/>
  <c r="D49" i="3"/>
  <c r="D50" i="3" s="1"/>
  <c r="D47" i="3"/>
  <c r="D48" i="3" s="1"/>
  <c r="E54" i="3"/>
  <c r="E44" i="3"/>
  <c r="F44" i="3" s="1"/>
  <c r="G40" i="3"/>
  <c r="F42" i="3"/>
  <c r="F41" i="3" s="1"/>
  <c r="F43" i="3"/>
  <c r="E49" i="3" l="1"/>
  <c r="E50" i="3" s="1"/>
  <c r="E47" i="3"/>
  <c r="E48" i="3" s="1"/>
  <c r="E51" i="3"/>
  <c r="E52" i="3" s="1"/>
  <c r="E45" i="3"/>
  <c r="E46" i="3" s="1"/>
  <c r="G43" i="3"/>
  <c r="G42" i="3"/>
  <c r="G41" i="3" s="1"/>
  <c r="H40" i="3"/>
  <c r="G53" i="3" s="1"/>
  <c r="G44" i="3"/>
  <c r="F53" i="3"/>
  <c r="F54" i="3" s="1"/>
  <c r="F45" i="3"/>
  <c r="F46" i="3" s="1"/>
  <c r="G54" i="3" l="1"/>
  <c r="G47" i="3"/>
  <c r="G48" i="3" s="1"/>
  <c r="F49" i="3"/>
  <c r="F50" i="3" s="1"/>
  <c r="F51" i="3"/>
  <c r="F52" i="3" s="1"/>
  <c r="F47" i="3"/>
  <c r="F48" i="3" s="1"/>
  <c r="G51" i="3"/>
  <c r="G52" i="3" s="1"/>
  <c r="G45" i="3"/>
  <c r="G46" i="3" s="1"/>
  <c r="G49" i="3"/>
  <c r="G50" i="3" s="1"/>
  <c r="H44" i="3"/>
  <c r="H47" i="3" s="1"/>
  <c r="H43" i="3"/>
  <c r="H42" i="3"/>
  <c r="H41" i="3" s="1"/>
  <c r="I40" i="3"/>
  <c r="H51" i="3" l="1"/>
  <c r="H52" i="3" s="1"/>
  <c r="H49" i="3"/>
  <c r="H50" i="3" s="1"/>
  <c r="H45" i="3"/>
  <c r="H46" i="3" s="1"/>
  <c r="J40" i="3"/>
  <c r="I53" i="3" s="1"/>
  <c r="I43" i="3"/>
  <c r="I42" i="3"/>
  <c r="I41" i="3" s="1"/>
  <c r="I44" i="3"/>
  <c r="H53" i="3"/>
  <c r="H54" i="3" s="1"/>
  <c r="H48" i="3"/>
  <c r="I49" i="3" l="1"/>
  <c r="I50" i="3" s="1"/>
  <c r="I47" i="3"/>
  <c r="I48" i="3" s="1"/>
  <c r="I51" i="3"/>
  <c r="I52" i="3" s="1"/>
  <c r="I45" i="3"/>
  <c r="I46" i="3" s="1"/>
  <c r="I54" i="3"/>
  <c r="K40" i="3"/>
  <c r="J43" i="3"/>
  <c r="J42" i="3"/>
  <c r="J41" i="3" s="1"/>
  <c r="J44" i="3"/>
  <c r="J45" i="3" s="1"/>
  <c r="J46" i="3" l="1"/>
  <c r="J49" i="3"/>
  <c r="J50" i="3" s="1"/>
  <c r="J51" i="3"/>
  <c r="J52" i="3" s="1"/>
  <c r="J47" i="3"/>
  <c r="J48" i="3" s="1"/>
  <c r="K43" i="3"/>
  <c r="K42" i="3"/>
  <c r="K41" i="3" s="1"/>
  <c r="L40" i="3"/>
  <c r="K44" i="3"/>
  <c r="K49" i="3" s="1"/>
  <c r="J53" i="3"/>
  <c r="J54" i="3" s="1"/>
  <c r="K50" i="3" l="1"/>
  <c r="K45" i="3"/>
  <c r="K46" i="3" s="1"/>
  <c r="K51" i="3"/>
  <c r="K52" i="3" s="1"/>
  <c r="K47" i="3"/>
  <c r="K48" i="3" s="1"/>
  <c r="L42" i="3"/>
  <c r="L41" i="3" s="1"/>
  <c r="L44" i="3"/>
  <c r="L43" i="3"/>
  <c r="M40" i="3"/>
  <c r="K53" i="3"/>
  <c r="K54" i="3" s="1"/>
  <c r="L51" i="3" l="1"/>
  <c r="L52" i="3" s="1"/>
  <c r="L47" i="3"/>
  <c r="L48" i="3" s="1"/>
  <c r="N40" i="3"/>
  <c r="M53" i="3" s="1"/>
  <c r="M43" i="3"/>
  <c r="M44" i="3"/>
  <c r="M45" i="3" s="1"/>
  <c r="M42" i="3"/>
  <c r="M41" i="3" s="1"/>
  <c r="L53" i="3"/>
  <c r="L54" i="3" s="1"/>
  <c r="L49" i="3"/>
  <c r="L50" i="3" s="1"/>
  <c r="L45" i="3"/>
  <c r="L46" i="3" s="1"/>
  <c r="M49" i="3" l="1"/>
  <c r="M50" i="3" s="1"/>
  <c r="M51" i="3"/>
  <c r="M52" i="3" s="1"/>
  <c r="M47" i="3"/>
  <c r="M48" i="3" s="1"/>
  <c r="M54" i="3"/>
  <c r="N44" i="3"/>
  <c r="N45" i="3" s="1"/>
  <c r="N42" i="3"/>
  <c r="N41" i="3" s="1"/>
  <c r="N43" i="3"/>
  <c r="O40" i="3"/>
  <c r="N53" i="3" s="1"/>
  <c r="N54" i="3" s="1"/>
  <c r="M46" i="3"/>
  <c r="N49" i="3" l="1"/>
  <c r="N50" i="3" s="1"/>
  <c r="N51" i="3"/>
  <c r="N52" i="3" s="1"/>
  <c r="N46" i="3"/>
  <c r="N47" i="3"/>
  <c r="N48" i="3" s="1"/>
  <c r="O43" i="3"/>
  <c r="O42" i="3"/>
  <c r="O41" i="3" s="1"/>
  <c r="P40" i="3"/>
  <c r="O53" i="3" s="1"/>
  <c r="O44" i="3"/>
  <c r="O49" i="3" s="1"/>
  <c r="O50" i="3" l="1"/>
  <c r="O54" i="3"/>
  <c r="O47" i="3"/>
  <c r="O48" i="3" s="1"/>
  <c r="O51" i="3"/>
  <c r="O52" i="3" s="1"/>
  <c r="O45" i="3"/>
  <c r="O46" i="3" s="1"/>
  <c r="P44" i="3"/>
  <c r="P49" i="3" s="1"/>
  <c r="P42" i="3"/>
  <c r="P41" i="3" s="1"/>
  <c r="Q40" i="3"/>
  <c r="P43" i="3"/>
  <c r="P45" i="3" l="1"/>
  <c r="P46" i="3" s="1"/>
  <c r="P47" i="3"/>
  <c r="P48" i="3" s="1"/>
  <c r="P51" i="3"/>
  <c r="P52" i="3" s="1"/>
  <c r="R40" i="3"/>
  <c r="Q42" i="3"/>
  <c r="Q43" i="3"/>
  <c r="Q44" i="3"/>
  <c r="Q49" i="3" s="1"/>
  <c r="Q41" i="3"/>
  <c r="P53" i="3"/>
  <c r="P54" i="3" s="1"/>
  <c r="P50" i="3"/>
  <c r="Q50" i="3" l="1"/>
  <c r="Q51" i="3"/>
  <c r="Q52" i="3" s="1"/>
  <c r="Q45" i="3"/>
  <c r="Q46" i="3" s="1"/>
  <c r="Q47" i="3"/>
  <c r="Q48" i="3" s="1"/>
  <c r="R53" i="3"/>
  <c r="R54" i="3" s="1"/>
  <c r="R45" i="3"/>
  <c r="R46" i="3" s="1"/>
  <c r="R44" i="3"/>
  <c r="R43" i="3"/>
  <c r="R42" i="3"/>
  <c r="R47" i="3"/>
  <c r="R48" i="3" s="1"/>
  <c r="R41" i="3"/>
  <c r="S40" i="3"/>
  <c r="R49" i="3"/>
  <c r="R50" i="3" s="1"/>
  <c r="R51" i="3"/>
  <c r="R52" i="3" s="1"/>
  <c r="Q53" i="3" l="1"/>
  <c r="Q54" i="3" s="1"/>
  <c r="S47" i="3"/>
  <c r="S48" i="3" s="1"/>
  <c r="S51" i="3"/>
  <c r="S52" i="3" s="1"/>
  <c r="S42" i="3"/>
  <c r="S49" i="3"/>
  <c r="S50" i="3" s="1"/>
  <c r="S44" i="3"/>
  <c r="S43" i="3"/>
  <c r="S45" i="3"/>
  <c r="S46" i="3" s="1"/>
  <c r="T40" i="3"/>
  <c r="S53" i="3"/>
  <c r="S54" i="3" s="1"/>
  <c r="S41" i="3"/>
  <c r="T53" i="3" l="1"/>
  <c r="T54" i="3" s="1"/>
  <c r="U40" i="3"/>
  <c r="T51" i="3"/>
  <c r="T52" i="3" s="1"/>
  <c r="T49" i="3"/>
  <c r="T50" i="3" s="1"/>
  <c r="T47" i="3"/>
  <c r="T48" i="3" s="1"/>
  <c r="T42" i="3"/>
  <c r="T41" i="3"/>
  <c r="T45" i="3"/>
  <c r="T46" i="3" s="1"/>
  <c r="T44" i="3"/>
  <c r="T43" i="3"/>
  <c r="U49" i="3" l="1"/>
  <c r="U50" i="3" s="1"/>
  <c r="V40" i="3"/>
  <c r="U51" i="3"/>
  <c r="U52" i="3" s="1"/>
  <c r="U47" i="3"/>
  <c r="U48" i="3" s="1"/>
  <c r="U53" i="3"/>
  <c r="U54" i="3" s="1"/>
  <c r="U45" i="3"/>
  <c r="U46" i="3" s="1"/>
  <c r="U44" i="3"/>
  <c r="U43" i="3"/>
  <c r="U41" i="3"/>
  <c r="U42" i="3"/>
  <c r="V53" i="3" l="1"/>
  <c r="V54" i="3" s="1"/>
  <c r="V49" i="3"/>
  <c r="V50" i="3" s="1"/>
  <c r="V45" i="3"/>
  <c r="V46" i="3" s="1"/>
  <c r="V44" i="3"/>
  <c r="V43" i="3"/>
  <c r="W40" i="3"/>
  <c r="V42" i="3"/>
  <c r="V51" i="3"/>
  <c r="V52" i="3" s="1"/>
  <c r="V41" i="3"/>
  <c r="V47" i="3"/>
  <c r="V48" i="3" s="1"/>
  <c r="W47" i="3" l="1"/>
  <c r="W48" i="3" s="1"/>
  <c r="W51" i="3"/>
  <c r="W52" i="3" s="1"/>
  <c r="W42" i="3"/>
  <c r="W53" i="3"/>
  <c r="W54" i="3" s="1"/>
  <c r="W45" i="3"/>
  <c r="W46" i="3" s="1"/>
  <c r="W44" i="3"/>
  <c r="W43" i="3"/>
  <c r="W49" i="3"/>
  <c r="W50" i="3" s="1"/>
  <c r="X40" i="3"/>
  <c r="W41" i="3"/>
  <c r="X53" i="3" l="1"/>
  <c r="X54" i="3" s="1"/>
  <c r="X51" i="3"/>
  <c r="X52" i="3" s="1"/>
  <c r="X49" i="3"/>
  <c r="X50" i="3" s="1"/>
  <c r="X47" i="3"/>
  <c r="X48" i="3" s="1"/>
  <c r="X42" i="3"/>
  <c r="X41" i="3"/>
  <c r="X44" i="3"/>
  <c r="X43" i="3"/>
  <c r="X45" i="3"/>
  <c r="X46" i="3" s="1"/>
  <c r="Y40" i="3"/>
  <c r="Y49" i="3" l="1"/>
  <c r="Y50" i="3" s="1"/>
  <c r="Z40" i="3"/>
  <c r="Y51" i="3"/>
  <c r="Y52" i="3" s="1"/>
  <c r="Y53" i="3"/>
  <c r="Y54" i="3" s="1"/>
  <c r="Y47" i="3"/>
  <c r="Y48" i="3" s="1"/>
  <c r="Y45" i="3"/>
  <c r="Y46" i="3" s="1"/>
  <c r="Y44" i="3"/>
  <c r="Y43" i="3"/>
  <c r="Y42" i="3"/>
  <c r="Y41" i="3"/>
  <c r="Z53" i="3" l="1"/>
  <c r="Z54" i="3" s="1"/>
  <c r="Z47" i="3"/>
  <c r="Z48" i="3" s="1"/>
  <c r="AA40" i="3"/>
  <c r="Z45" i="3"/>
  <c r="Z46" i="3" s="1"/>
  <c r="Z44" i="3"/>
  <c r="Z43" i="3"/>
  <c r="Z49" i="3"/>
  <c r="Z50" i="3" s="1"/>
  <c r="Z42" i="3"/>
  <c r="Z41" i="3"/>
  <c r="Z51" i="3"/>
  <c r="Z52" i="3" s="1"/>
  <c r="AA47" i="3" l="1"/>
  <c r="AA48" i="3" s="1"/>
  <c r="AA51" i="3"/>
  <c r="AA52" i="3" s="1"/>
  <c r="AA49" i="3"/>
  <c r="AA50" i="3" s="1"/>
  <c r="AA42" i="3"/>
  <c r="AB40" i="3"/>
  <c r="AA44" i="3"/>
  <c r="AA43" i="3"/>
  <c r="AA45" i="3"/>
  <c r="AA46" i="3" s="1"/>
  <c r="AA53" i="3"/>
  <c r="AA54" i="3" s="1"/>
  <c r="AA41" i="3"/>
  <c r="AB53" i="3" l="1"/>
  <c r="AB54" i="3" s="1"/>
  <c r="AB51" i="3"/>
  <c r="AB52" i="3" s="1"/>
  <c r="AB49" i="3"/>
  <c r="AB50" i="3" s="1"/>
  <c r="AB47" i="3"/>
  <c r="AB48" i="3" s="1"/>
  <c r="AB42" i="3"/>
  <c r="AB41" i="3"/>
  <c r="AC40" i="3"/>
  <c r="AB45" i="3"/>
  <c r="AB46" i="3" s="1"/>
  <c r="AB44" i="3"/>
  <c r="AB43" i="3"/>
  <c r="AC49" i="3" l="1"/>
  <c r="AC50" i="3" s="1"/>
  <c r="AD40" i="3"/>
  <c r="AC51" i="3"/>
  <c r="AC52" i="3" s="1"/>
  <c r="AC53" i="3"/>
  <c r="AC54" i="3" s="1"/>
  <c r="AC45" i="3"/>
  <c r="AC46" i="3" s="1"/>
  <c r="AC44" i="3"/>
  <c r="AC43" i="3"/>
  <c r="AC47" i="3"/>
  <c r="AC48" i="3" s="1"/>
  <c r="AC41" i="3"/>
  <c r="AC42" i="3"/>
  <c r="AD53" i="3" l="1"/>
  <c r="AD54" i="3" s="1"/>
  <c r="AD45" i="3"/>
  <c r="AD46" i="3" s="1"/>
  <c r="AD44" i="3"/>
  <c r="AD43" i="3"/>
  <c r="AD47" i="3"/>
  <c r="AD48" i="3" s="1"/>
  <c r="AD42" i="3"/>
  <c r="AD49" i="3"/>
  <c r="AD50" i="3" s="1"/>
  <c r="AD41" i="3"/>
  <c r="AD51" i="3"/>
  <c r="AD52" i="3" s="1"/>
  <c r="AE40" i="3"/>
  <c r="AE47" i="3" l="1"/>
  <c r="AE48" i="3" s="1"/>
  <c r="AE51" i="3"/>
  <c r="AE52" i="3" s="1"/>
  <c r="AF40" i="3"/>
  <c r="AE42" i="3"/>
  <c r="AE49" i="3"/>
  <c r="AE50" i="3" s="1"/>
  <c r="AE45" i="3"/>
  <c r="AE46" i="3" s="1"/>
  <c r="AE44" i="3"/>
  <c r="AE43" i="3"/>
  <c r="AE53" i="3"/>
  <c r="AE54" i="3" s="1"/>
  <c r="AE41" i="3"/>
  <c r="AF53" i="3" l="1"/>
  <c r="AF54" i="3" s="1"/>
  <c r="AF49" i="3"/>
  <c r="AF50" i="3" s="1"/>
  <c r="AF47" i="3"/>
  <c r="AF48" i="3" s="1"/>
  <c r="AF51" i="3"/>
  <c r="AF52" i="3" s="1"/>
  <c r="AG40" i="3"/>
  <c r="AF42" i="3"/>
  <c r="AF41" i="3"/>
  <c r="AF44" i="3"/>
  <c r="AF43" i="3"/>
  <c r="AF45" i="3"/>
  <c r="AF46" i="3" s="1"/>
  <c r="AG49" i="3" l="1"/>
  <c r="AG50" i="3" s="1"/>
  <c r="AG51" i="3"/>
  <c r="AG52" i="3" s="1"/>
  <c r="AG53" i="3"/>
  <c r="AG54" i="3" s="1"/>
  <c r="AG45" i="3"/>
  <c r="AG46" i="3" s="1"/>
  <c r="C55" i="3" s="1"/>
  <c r="AG44" i="3"/>
  <c r="AG43" i="3"/>
  <c r="AG42" i="3"/>
  <c r="AG41" i="3"/>
  <c r="AG47" i="3"/>
  <c r="AG48" i="3" s="1"/>
  <c r="C56" i="3" l="1"/>
  <c r="C57" i="3" s="1"/>
  <c r="C58" i="3" s="1"/>
  <c r="C60" i="3" s="1"/>
  <c r="C62" i="3" s="1"/>
</calcChain>
</file>

<file path=xl/sharedStrings.xml><?xml version="1.0" encoding="utf-8"?>
<sst xmlns="http://schemas.openxmlformats.org/spreadsheetml/2006/main" count="99" uniqueCount="71">
  <si>
    <t>W pierwszym roku po zakończeniu realizacji</t>
  </si>
  <si>
    <t>W drugim roku po zakończeniu projektu</t>
  </si>
  <si>
    <t>W trzecim roku po zakończeniu projektu</t>
  </si>
  <si>
    <t>W czwartym roku po zakończeniu projektu</t>
  </si>
  <si>
    <t>W piątym roku po zakończeniu projektu</t>
  </si>
  <si>
    <t>Proszę wpisać wielkość rzeczywiście poniesionych nakładów odtworzeniowych związanych z infrastrukturą powstałą w wyniku realizacji projektu:</t>
  </si>
  <si>
    <t>Lp.</t>
  </si>
  <si>
    <t>Nakłady odtworzeniowe infrastruktury projektowej</t>
  </si>
  <si>
    <t>I.</t>
  </si>
  <si>
    <t>Nakłady inwestycyjne na realizację projektu</t>
  </si>
  <si>
    <t>Proszę wpisać wielkość rzeczywiście poniesionych nakładów na realizację projektu:</t>
  </si>
  <si>
    <t>W pierwszym roku realizacji projektu</t>
  </si>
  <si>
    <t>W drugim roku realizacji projektu</t>
  </si>
  <si>
    <t>W trzecim roku realizacji projektu</t>
  </si>
  <si>
    <t>W czwartym roku realizacji projektu</t>
  </si>
  <si>
    <t>W piątym roku realizacji projektu</t>
  </si>
  <si>
    <t>II.</t>
  </si>
  <si>
    <t>Nakłady odtworzeniowe</t>
  </si>
  <si>
    <t>III.</t>
  </si>
  <si>
    <t>IV.</t>
  </si>
  <si>
    <t>Koszty operacyjne po realizacji projektu</t>
  </si>
  <si>
    <t>Przychody po realizacji projektu</t>
  </si>
  <si>
    <t>Proszę wpisać wielkość rzeczywiście uzyskanych przychodów dzięki realizacji projektu w okresie trwałości:</t>
  </si>
  <si>
    <r>
      <t xml:space="preserve">Proszę wpisać wielkość rzeczywiście poniesionych kosztów operacyjnych związanych z utrzymaniem infrastruktury powstałej w wyniku realizacji projektu </t>
    </r>
    <r>
      <rPr>
        <u/>
        <sz val="8"/>
        <rFont val="Arial"/>
      </rPr>
      <t>w okresie trwałości</t>
    </r>
    <r>
      <rPr>
        <sz val="8"/>
        <rFont val="Arial"/>
      </rPr>
      <t>:</t>
    </r>
  </si>
  <si>
    <t>Proszę wpisać kolejne lata realizacji projektu (począwszy od roku, w którym ponoszono pierwsze nakłady inwestycyjne do roku, w którym poniesiono ostatnie nakłady). Jeżeli projekt trwał np. trzy lata, dwie ostatnie kolumny proszę pozostawić puste.</t>
  </si>
  <si>
    <r>
      <t xml:space="preserve">Czy po zrealizowaniu projektu wprowadziliście Państwo zmianę cen lub taryf na oferowane dzięki projektowi usługi (nie związaną z inflacją) co spowodowało, że ceny / taryfy </t>
    </r>
    <r>
      <rPr>
        <u/>
        <sz val="8"/>
        <rFont val="Arial"/>
      </rPr>
      <t>wpisane do studium wykonalności</t>
    </r>
    <r>
      <rPr>
        <sz val="8"/>
        <rFont val="Arial"/>
      </rPr>
      <t xml:space="preserve"> różnią się od </t>
    </r>
    <r>
      <rPr>
        <u/>
        <sz val="8"/>
        <rFont val="Arial"/>
      </rPr>
      <t>rzeczywiście stosowanych</t>
    </r>
    <r>
      <rPr>
        <sz val="8"/>
        <rFont val="Arial"/>
      </rPr>
      <t xml:space="preserve"> przez Państwa jednostkę?</t>
    </r>
  </si>
  <si>
    <t>Przychody z realizacji projektu w okresie trwałości</t>
  </si>
  <si>
    <t>Koszty operacyjne projektu w okresie trwałości</t>
  </si>
  <si>
    <t>Średnia zmiana cen / taryf w okresie trwałości</t>
  </si>
  <si>
    <r>
      <t xml:space="preserve">Czy po zrealizowaniu projektu wystąpiły </t>
    </r>
    <r>
      <rPr>
        <u/>
        <sz val="8"/>
        <rFont val="Arial"/>
      </rPr>
      <t>inne</t>
    </r>
    <r>
      <rPr>
        <sz val="8"/>
        <rFont val="Arial"/>
      </rPr>
      <t xml:space="preserve"> lub </t>
    </r>
    <r>
      <rPr>
        <u/>
        <sz val="8"/>
        <rFont val="Arial"/>
      </rPr>
      <t>nowe</t>
    </r>
    <r>
      <rPr>
        <sz val="8"/>
        <rFont val="Arial"/>
      </rPr>
      <t xml:space="preserve"> źródła przychodów, które nie były brane pod uwagę podczas robienia analiz finansowych w studium wykonalności?</t>
    </r>
  </si>
  <si>
    <t>Wartość przychodów z innych (niewskazanych w studium wykonalności) lub nowych źródeł</t>
  </si>
  <si>
    <t>V.</t>
  </si>
  <si>
    <t>Przeliczenie luki w finansowaniu</t>
  </si>
  <si>
    <t>1A</t>
  </si>
  <si>
    <t>Konieczność przeliczenia luki w finansowaniu</t>
  </si>
  <si>
    <t>Proszę podać liczbę lat w okresie odniesienia (referencyjnym)</t>
  </si>
  <si>
    <t>Współczynnik dyskonta</t>
  </si>
  <si>
    <t>nakłady inwestycyjne</t>
  </si>
  <si>
    <t>zdyskontowane nakłady inwestycyjne</t>
  </si>
  <si>
    <t>przychody operacyjne</t>
  </si>
  <si>
    <t>zdyskontowane przychody</t>
  </si>
  <si>
    <t>koszty operacyjne</t>
  </si>
  <si>
    <t>zdyskontowane koszty operacyjne</t>
  </si>
  <si>
    <t>nakłady odtworzeniowe</t>
  </si>
  <si>
    <t>zdyskontowane nakłady odtworzeniowe</t>
  </si>
  <si>
    <t>wartość rezydualna</t>
  </si>
  <si>
    <t>zdyskontowana wartość rezydualna</t>
  </si>
  <si>
    <t>DIC</t>
  </si>
  <si>
    <t>DNR</t>
  </si>
  <si>
    <t>Max EE</t>
  </si>
  <si>
    <t>Luka finansowa</t>
  </si>
  <si>
    <t>Kwota DA</t>
  </si>
  <si>
    <t>Max Crpa</t>
  </si>
  <si>
    <t>Dotacja UE</t>
  </si>
  <si>
    <t>Wysokość stopy dyskontowej</t>
  </si>
  <si>
    <t>Lata / wyszczególnienie</t>
  </si>
  <si>
    <t>Stopa inflacji (wariant podstawowy - prognozy rozwoju gospodarczego Polski, aktualizacja 01.08.2016)</t>
  </si>
  <si>
    <t>Kolejne lata analizy</t>
  </si>
  <si>
    <t>Stopa inflacji</t>
  </si>
  <si>
    <t>Stopa inflacji narastająco (koniec 1 roku = 100%)</t>
  </si>
  <si>
    <t>2A</t>
  </si>
  <si>
    <t>3A</t>
  </si>
  <si>
    <t>4A</t>
  </si>
  <si>
    <t>Proszę wpisać wartość wydatków kwalifikowalnych z umowy o dofinansowanie projektu lub ostatniego aneksu (EC)</t>
  </si>
  <si>
    <t>Proszę wypełniać tylko białe pola. Proszę wpisać rzeczywiste nakłady inwestycyjne poniesione na realizację projektu (według dokumentów księgowych). Proszę wpisać nakłady poniesione w każdym roku realizacji projektu (jeżeli w którymś roku realizacji projektu nie były ponoszone wydatki, proszę wpisać "0" w tym roku). Proszę wykorzystać tyle pól, ile lat był realizowany projekt, pozostałe pola proszę pozostawić puste. Nakłady należy podawać w kwotach netto, jeżeli VAT nie był kwlifikowany lub brutto - jeżeli VAT był kwalifikowany.</t>
  </si>
  <si>
    <t>Instrukcja</t>
  </si>
  <si>
    <t>Każdy okres roczny może obejmować okres rozliczeniowy beneficjenta. Jeżeli projekt zakończył się 30 czerwca 2013 roku, a okres rozliczeniowy beneficjenta zaczyna się 1 stycznia i trwa do 31 grudnia, jako pierwszy rok po zakończeniu realizacji projektu możemy traktować rok 2014 (1 stycznia 2014 - 31 grudnia 2014).</t>
  </si>
  <si>
    <t xml:space="preserve">Proszę wypełniać tylko białe pola. Proszę wpisać wielkość rzeczywiście poniesionych nakładów odtworzeniowych w okresie trwałości związanych z infrastrukturą powstałą WYŁĄCZNIE w wyniku realizacji projektu dla zakończonych lat, natomiast dla przyszłych lub nizakończonych lat okresu trwałości - proszę podać uaktualnioną prognozę tych nakładów. Nakłady odtworzeniowe to nakłady, które zwiększają wartość środków trwałych. Nakłady należy podawać w kwotach netto, jeżeli VAT nie jest kwlifikowalny lub brutto - jeżeli VAT jest kwalifikowalny. Źródłem danych muszą być dokumenty księgowe, a dane muszą być weryfikowalne (np. podczas kontroli). </t>
  </si>
  <si>
    <t xml:space="preserve">Proszę wypełniać tylko białe pola. Koszty operacyjne muszą dotyczyć WYŁĄCZNIE infrastruktury powstałej w projekcie, a więc muszą wynikać tylko ze zrealizowanego projektu, a nie z normalnej działalności beneficjenta. Inaczej mówiąc, wykazywane przychody muszą być różnicą pomiędzy wariantem 'z projektem' a wariantem 'bazowym - bez realizacji projektu' w okresie trwałości. Proszę wpisać wielkość rzeczywiście poniesionych kosztów operacyjnych dzięki realizacji projektu dla zakończonych lat, natomiast dla przyszłych lub niezakończonych lat okresu trwałości - proszę podać uaktualnioną prognozę tych kosztów. Proszę nie wpisywać kosztów księgowych, np. odsetek, nawet jeśli związane są one z kredytem finansującym infrastrukturę powstałą w projekcie. Przychody należy podawać w kwotach netto, jeżeli VAT nie jest kwalifikowalny lub brutto - jeżeli VAT jest kwalifikowalny. Źródłem danych muszą być dokumenty księgowe, a dane muszą być weryfikowalne (np. podczas kontroli). </t>
  </si>
  <si>
    <t xml:space="preserve">Proszę wypełniać tylko białe pola. Przychody muszą dotyczyć WYŁĄCZNIE infrastruktury powstałej w projekcie, a więc muszą wynikać tylko ze zrealizowanego projektu, a nie z normalnej działalności beneficjenta. Inaczej mówiąc, wykazywane przychody muszą być różnicą pomiędzy wariantem 'z projektem' a wariantem 'bazowym - bez realizacji projektu' w okresie trwałości. Proszę wpisać wielkość rzeczywiście uzyskanych przychodów dzięki realizacji projektu dla zakończonych lat, natomiast dla przyszłych lub niezakończonych lat okresu odniesienia - proszę podać uaktualnioną prognozę tych przychodów (każde białe pole musi być wypełnione - jeżeli nie ma przychodów w danym roku, proszę wpisać zero). Przychody należy podawać w kwotach netto, jeżeli VAT nie jest kwlifikowalny lub brutto - jeżeli VAT jest kwalifikowalny. Źródłem danych muszą być dokumenty księgowe, a dane muszą być weryfikowalne (np. podczas kontroli). </t>
  </si>
  <si>
    <t>Arkusz opracował Korneliusz Pylak © Urząd Marszałkowski Województwa Lubelskiego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</si>
</sst>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</font>
    <font>
      <i/>
      <sz val="8"/>
      <name val="Arial"/>
    </font>
    <font>
      <b/>
      <sz val="8"/>
      <name val="Arial"/>
    </font>
    <font>
      <b/>
      <sz val="12"/>
      <color theme="0"/>
      <name val="Arial"/>
    </font>
    <font>
      <u/>
      <sz val="8"/>
      <name val="Arial"/>
    </font>
    <font>
      <b/>
      <sz val="12"/>
      <color theme="5"/>
      <name val="Arial"/>
    </font>
    <font>
      <i/>
      <sz val="8"/>
      <name val="Arial"/>
      <family val="2"/>
    </font>
    <font>
      <b/>
      <i/>
      <sz val="12"/>
      <color theme="0"/>
      <name val="Arial"/>
      <family val="2"/>
    </font>
    <font>
      <sz val="8"/>
      <color theme="1" tint="0.499984740745262"/>
      <name val="Arial"/>
      <family val="2"/>
    </font>
    <font>
      <b/>
      <i/>
      <sz val="8"/>
      <color theme="8" tint="-0.499984740745262"/>
      <name val="Arial"/>
      <family val="2"/>
    </font>
    <font>
      <i/>
      <sz val="8"/>
      <color theme="8" tint="-0.499984740745262"/>
      <name val="Arial"/>
      <family val="2"/>
    </font>
    <font>
      <sz val="8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wrapText="1" inden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 wrapText="1" inden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center" wrapText="1" indent="1"/>
    </xf>
    <xf numFmtId="0" fontId="8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" fontId="2" fillId="3" borderId="1" xfId="0" applyNumberFormat="1" applyFont="1" applyFill="1" applyBorder="1"/>
    <xf numFmtId="0" fontId="3" fillId="3" borderId="1" xfId="0" applyFont="1" applyFill="1" applyBorder="1" applyAlignment="1">
      <alignment horizontal="left" indent="1"/>
    </xf>
    <xf numFmtId="4" fontId="3" fillId="3" borderId="1" xfId="0" applyNumberFormat="1" applyFont="1" applyFill="1" applyBorder="1"/>
    <xf numFmtId="0" fontId="3" fillId="3" borderId="4" xfId="0" applyFont="1" applyFill="1" applyBorder="1" applyAlignment="1">
      <alignment horizontal="left" indent="1"/>
    </xf>
    <xf numFmtId="4" fontId="3" fillId="3" borderId="4" xfId="0" applyNumberFormat="1" applyFont="1" applyFill="1" applyBorder="1"/>
    <xf numFmtId="0" fontId="2" fillId="3" borderId="16" xfId="0" applyFont="1" applyFill="1" applyBorder="1"/>
    <xf numFmtId="4" fontId="2" fillId="3" borderId="17" xfId="0" applyNumberFormat="1" applyFont="1" applyFill="1" applyBorder="1"/>
    <xf numFmtId="0" fontId="2" fillId="3" borderId="0" xfId="0" applyFont="1" applyFill="1" applyBorder="1"/>
    <xf numFmtId="0" fontId="2" fillId="3" borderId="18" xfId="0" applyFont="1" applyFill="1" applyBorder="1"/>
    <xf numFmtId="4" fontId="2" fillId="3" borderId="19" xfId="0" applyNumberFormat="1" applyFont="1" applyFill="1" applyBorder="1"/>
    <xf numFmtId="10" fontId="2" fillId="3" borderId="24" xfId="0" applyNumberFormat="1" applyFont="1" applyFill="1" applyBorder="1"/>
    <xf numFmtId="4" fontId="2" fillId="3" borderId="22" xfId="0" applyNumberFormat="1" applyFont="1" applyFill="1" applyBorder="1"/>
    <xf numFmtId="0" fontId="2" fillId="3" borderId="18" xfId="0" applyFont="1" applyFill="1" applyBorder="1" applyAlignment="1">
      <alignment wrapText="1"/>
    </xf>
    <xf numFmtId="0" fontId="2" fillId="3" borderId="20" xfId="0" applyFont="1" applyFill="1" applyBorder="1"/>
    <xf numFmtId="4" fontId="2" fillId="3" borderId="21" xfId="0" applyNumberFormat="1" applyFont="1" applyFill="1" applyBorder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horizontal="left" vertical="top" indent="1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left" vertical="top" wrapText="1" indent="1"/>
    </xf>
    <xf numFmtId="0" fontId="12" fillId="3" borderId="0" xfId="0" applyFont="1" applyFill="1" applyBorder="1" applyAlignment="1">
      <alignment horizontal="left" vertical="top" wrapText="1" indent="1"/>
    </xf>
    <xf numFmtId="0" fontId="12" fillId="3" borderId="26" xfId="0" applyFont="1" applyFill="1" applyBorder="1" applyAlignment="1">
      <alignment horizontal="left" vertical="top" wrapText="1" indent="1"/>
    </xf>
    <xf numFmtId="0" fontId="12" fillId="3" borderId="25" xfId="0" applyFont="1" applyFill="1" applyBorder="1" applyAlignment="1">
      <alignment horizontal="left" vertical="top" wrapText="1" indent="1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center" vertical="top"/>
    </xf>
    <xf numFmtId="0" fontId="13" fillId="3" borderId="0" xfId="0" applyFont="1" applyFill="1" applyAlignment="1">
      <alignment vertical="top"/>
    </xf>
    <xf numFmtId="165" fontId="13" fillId="3" borderId="0" xfId="0" applyNumberFormat="1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23" xfId="0" applyFont="1" applyFill="1" applyBorder="1" applyAlignment="1">
      <alignment wrapText="1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4" fontId="2" fillId="2" borderId="6" xfId="0" applyNumberFormat="1" applyFont="1" applyFill="1" applyBorder="1" applyAlignment="1" applyProtection="1">
      <alignment vertical="center"/>
      <protection locked="0"/>
    </xf>
    <xf numFmtId="4" fontId="2" fillId="2" borderId="7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5" xfId="1" applyNumberFormat="1" applyFont="1" applyFill="1" applyBorder="1" applyAlignment="1" applyProtection="1">
      <alignment vertical="center"/>
      <protection locked="0"/>
    </xf>
    <xf numFmtId="10" fontId="2" fillId="2" borderId="6" xfId="1" applyNumberFormat="1" applyFont="1" applyFill="1" applyBorder="1" applyAlignment="1" applyProtection="1">
      <alignment vertical="center"/>
      <protection locked="0"/>
    </xf>
    <xf numFmtId="10" fontId="2" fillId="2" borderId="7" xfId="1" applyNumberFormat="1" applyFont="1" applyFill="1" applyBorder="1" applyAlignment="1" applyProtection="1">
      <alignment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Protection="1">
      <protection locked="0"/>
    </xf>
    <xf numFmtId="9" fontId="2" fillId="2" borderId="2" xfId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D579"/>
      <color rgb="FFCB9804"/>
      <color rgb="FFE1A903"/>
      <color rgb="FFEBB202"/>
      <color rgb="FFFF9300"/>
      <color rgb="FF416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8"/>
  <sheetViews>
    <sheetView tabSelected="1" workbookViewId="0">
      <selection activeCell="C3" sqref="C3"/>
    </sheetView>
  </sheetViews>
  <sheetFormatPr baseColWidth="10" defaultColWidth="0" defaultRowHeight="11" zeroHeight="1"/>
  <cols>
    <col min="1" max="1" width="3.6640625" style="1" customWidth="1"/>
    <col min="2" max="2" width="52.5" style="5" customWidth="1"/>
    <col min="3" max="33" width="12.33203125" style="5" customWidth="1"/>
    <col min="34" max="52" width="0" style="5" hidden="1"/>
    <col min="53" max="16384" width="8.83203125" style="5" hidden="1"/>
  </cols>
  <sheetData>
    <row r="1" spans="1:14" s="51" customFormat="1" ht="26" customHeight="1">
      <c r="A1" s="50" t="s">
        <v>8</v>
      </c>
      <c r="B1" s="51" t="s">
        <v>9</v>
      </c>
      <c r="C1" s="52"/>
      <c r="D1" s="52"/>
      <c r="E1" s="52" t="str">
        <f t="shared" ref="E1:G1" si="0">IF(E3="","",D1+1)</f>
        <v/>
      </c>
      <c r="F1" s="52" t="str">
        <f t="shared" si="0"/>
        <v/>
      </c>
      <c r="G1" s="52" t="str">
        <f t="shared" si="0"/>
        <v/>
      </c>
    </row>
    <row r="2" spans="1:14" ht="12" thickBot="1">
      <c r="B2" s="2"/>
      <c r="C2" s="3"/>
      <c r="D2" s="3"/>
      <c r="E2" s="3"/>
      <c r="F2" s="3"/>
      <c r="G2" s="3"/>
      <c r="H2" s="56" t="s">
        <v>65</v>
      </c>
      <c r="I2" s="57"/>
      <c r="J2" s="57"/>
      <c r="K2" s="57"/>
      <c r="L2" s="57"/>
      <c r="M2" s="57"/>
      <c r="N2" s="57"/>
    </row>
    <row r="3" spans="1:14" ht="12" customHeight="1" thickBot="1">
      <c r="B3" s="6"/>
      <c r="C3" s="70"/>
      <c r="D3" s="71"/>
      <c r="E3" s="71"/>
      <c r="F3" s="71"/>
      <c r="G3" s="72"/>
      <c r="H3" s="58" t="s">
        <v>24</v>
      </c>
      <c r="I3" s="58"/>
      <c r="J3" s="58"/>
      <c r="K3" s="58"/>
      <c r="L3" s="58"/>
      <c r="M3" s="58"/>
      <c r="N3" s="58"/>
    </row>
    <row r="4" spans="1:14" ht="25" thickBot="1">
      <c r="A4" s="7" t="s">
        <v>6</v>
      </c>
      <c r="B4" s="8" t="s">
        <v>9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58"/>
      <c r="I4" s="58"/>
      <c r="J4" s="58"/>
      <c r="K4" s="58"/>
      <c r="L4" s="58"/>
      <c r="M4" s="58"/>
      <c r="N4" s="58"/>
    </row>
    <row r="5" spans="1:14" ht="12" thickBot="1">
      <c r="A5" s="7">
        <v>1</v>
      </c>
      <c r="B5" s="10" t="s">
        <v>10</v>
      </c>
      <c r="C5" s="73"/>
      <c r="D5" s="74"/>
      <c r="E5" s="74"/>
      <c r="F5" s="74"/>
      <c r="G5" s="75"/>
      <c r="H5" s="59" t="s">
        <v>64</v>
      </c>
      <c r="I5" s="59"/>
      <c r="J5" s="59"/>
      <c r="K5" s="59"/>
      <c r="L5" s="59"/>
      <c r="M5" s="59"/>
      <c r="N5" s="59"/>
    </row>
    <row r="6" spans="1:14" ht="38" customHeight="1">
      <c r="H6" s="59"/>
      <c r="I6" s="59"/>
      <c r="J6" s="59"/>
      <c r="K6" s="59"/>
      <c r="L6" s="59"/>
      <c r="M6" s="59"/>
      <c r="N6" s="59"/>
    </row>
    <row r="7" spans="1:14" s="51" customFormat="1" ht="26" customHeight="1">
      <c r="A7" s="50" t="s">
        <v>16</v>
      </c>
      <c r="B7" s="51" t="s">
        <v>17</v>
      </c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14" s="15" customFormat="1">
      <c r="A8" s="11"/>
      <c r="B8" s="12"/>
      <c r="C8" s="13"/>
      <c r="D8" s="14"/>
      <c r="E8" s="14"/>
      <c r="F8" s="14"/>
      <c r="G8" s="14"/>
      <c r="H8" s="4"/>
      <c r="I8" s="4"/>
      <c r="J8" s="4"/>
      <c r="K8" s="4"/>
      <c r="L8" s="4"/>
      <c r="M8" s="4"/>
      <c r="N8" s="4"/>
    </row>
    <row r="9" spans="1:14" ht="36" customHeight="1">
      <c r="A9" s="16" t="s">
        <v>6</v>
      </c>
      <c r="B9" s="17" t="s">
        <v>7</v>
      </c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60" t="s">
        <v>66</v>
      </c>
      <c r="I9" s="58"/>
      <c r="J9" s="58"/>
      <c r="K9" s="58"/>
      <c r="L9" s="58"/>
      <c r="M9" s="58"/>
      <c r="N9" s="58"/>
    </row>
    <row r="10" spans="1:14" ht="12" thickBot="1">
      <c r="A10" s="18"/>
      <c r="B10" s="19"/>
      <c r="C10" s="20" t="str">
        <f>IF(MAX($C$3:$G$3)=0,"",MAX($C$3:$G$3)+1)</f>
        <v/>
      </c>
      <c r="D10" s="20" t="str">
        <f>IF(C10="","",C10+1)</f>
        <v/>
      </c>
      <c r="E10" s="20" t="str">
        <f t="shared" ref="E10:G10" si="1">IF(D10="","",D10+1)</f>
        <v/>
      </c>
      <c r="F10" s="20" t="str">
        <f t="shared" si="1"/>
        <v/>
      </c>
      <c r="G10" s="20" t="str">
        <f t="shared" si="1"/>
        <v/>
      </c>
      <c r="H10" s="60"/>
      <c r="I10" s="58"/>
      <c r="J10" s="58"/>
      <c r="K10" s="58"/>
      <c r="L10" s="58"/>
      <c r="M10" s="58"/>
      <c r="N10" s="58"/>
    </row>
    <row r="11" spans="1:14" ht="25" customHeight="1" thickBot="1">
      <c r="A11" s="7">
        <v>2</v>
      </c>
      <c r="B11" s="21" t="s">
        <v>5</v>
      </c>
      <c r="C11" s="73"/>
      <c r="D11" s="74"/>
      <c r="E11" s="74"/>
      <c r="F11" s="74"/>
      <c r="G11" s="75"/>
      <c r="H11" s="61" t="s">
        <v>67</v>
      </c>
      <c r="I11" s="59"/>
      <c r="J11" s="59"/>
      <c r="K11" s="59"/>
      <c r="L11" s="59"/>
      <c r="M11" s="59"/>
      <c r="N11" s="59"/>
    </row>
    <row r="12" spans="1:14">
      <c r="H12" s="4"/>
      <c r="I12" s="4"/>
      <c r="J12" s="4"/>
      <c r="K12" s="4"/>
      <c r="L12" s="4"/>
      <c r="M12" s="4"/>
      <c r="N12" s="4"/>
    </row>
    <row r="13" spans="1:14" s="51" customFormat="1" ht="26" customHeight="1">
      <c r="A13" s="50" t="s">
        <v>18</v>
      </c>
      <c r="B13" s="51" t="s">
        <v>20</v>
      </c>
      <c r="H13" s="53"/>
      <c r="I13" s="53"/>
      <c r="J13" s="53"/>
      <c r="K13" s="53"/>
      <c r="L13" s="53"/>
      <c r="M13" s="53"/>
      <c r="N13" s="53"/>
    </row>
    <row r="14" spans="1:14">
      <c r="B14" s="22"/>
      <c r="C14" s="14"/>
      <c r="D14" s="14"/>
      <c r="E14" s="14"/>
      <c r="F14" s="14"/>
      <c r="G14" s="14"/>
      <c r="H14" s="4"/>
      <c r="I14" s="4"/>
      <c r="J14" s="4"/>
      <c r="K14" s="4"/>
      <c r="L14" s="4"/>
      <c r="M14" s="4"/>
      <c r="N14" s="4"/>
    </row>
    <row r="15" spans="1:14" ht="36">
      <c r="A15" s="16" t="s">
        <v>6</v>
      </c>
      <c r="B15" s="17" t="s">
        <v>27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60" t="s">
        <v>66</v>
      </c>
      <c r="I15" s="58"/>
      <c r="J15" s="58"/>
      <c r="K15" s="58"/>
      <c r="L15" s="58"/>
      <c r="M15" s="58"/>
      <c r="N15" s="58"/>
    </row>
    <row r="16" spans="1:14" ht="12" thickBot="1">
      <c r="A16" s="18"/>
      <c r="B16" s="19"/>
      <c r="C16" s="20" t="str">
        <f>IF(MAX($C$3:$G$3)=0,"",MAX($C$3:$G$3)+1)</f>
        <v/>
      </c>
      <c r="D16" s="20" t="str">
        <f>IF(C16="","",C16+1)</f>
        <v/>
      </c>
      <c r="E16" s="20" t="str">
        <f t="shared" ref="E16:G16" si="2">IF(D16="","",D16+1)</f>
        <v/>
      </c>
      <c r="F16" s="20" t="str">
        <f t="shared" si="2"/>
        <v/>
      </c>
      <c r="G16" s="20" t="str">
        <f t="shared" si="2"/>
        <v/>
      </c>
      <c r="H16" s="60"/>
      <c r="I16" s="58"/>
      <c r="J16" s="58"/>
      <c r="K16" s="58"/>
      <c r="L16" s="58"/>
      <c r="M16" s="58"/>
      <c r="N16" s="58"/>
    </row>
    <row r="17" spans="1:14" ht="25" customHeight="1" thickBot="1">
      <c r="A17" s="7">
        <v>3</v>
      </c>
      <c r="B17" s="21" t="s">
        <v>23</v>
      </c>
      <c r="C17" s="73"/>
      <c r="D17" s="74"/>
      <c r="E17" s="74"/>
      <c r="F17" s="74"/>
      <c r="G17" s="75"/>
      <c r="H17" s="59" t="s">
        <v>68</v>
      </c>
      <c r="I17" s="59"/>
      <c r="J17" s="59"/>
      <c r="K17" s="59"/>
      <c r="L17" s="59"/>
      <c r="M17" s="59"/>
      <c r="N17" s="59"/>
    </row>
    <row r="18" spans="1:14" ht="60" customHeight="1">
      <c r="B18" s="6"/>
      <c r="H18" s="59"/>
      <c r="I18" s="59"/>
      <c r="J18" s="59"/>
      <c r="K18" s="59"/>
      <c r="L18" s="59"/>
      <c r="M18" s="59"/>
      <c r="N18" s="59"/>
    </row>
    <row r="19" spans="1:14" s="51" customFormat="1" ht="26" customHeight="1">
      <c r="A19" s="50" t="s">
        <v>19</v>
      </c>
      <c r="B19" s="51" t="s">
        <v>21</v>
      </c>
    </row>
    <row r="20" spans="1:14">
      <c r="B20" s="23"/>
      <c r="C20" s="14"/>
      <c r="D20" s="14"/>
      <c r="E20" s="14"/>
      <c r="F20" s="14"/>
      <c r="G20" s="14"/>
    </row>
    <row r="21" spans="1:14" ht="36">
      <c r="A21" s="16" t="s">
        <v>6</v>
      </c>
      <c r="B21" s="17" t="s">
        <v>26</v>
      </c>
      <c r="C21" s="9" t="s">
        <v>0</v>
      </c>
      <c r="D21" s="9" t="s">
        <v>1</v>
      </c>
      <c r="E21" s="9" t="s">
        <v>2</v>
      </c>
      <c r="F21" s="9" t="s">
        <v>3</v>
      </c>
      <c r="G21" s="9" t="s">
        <v>4</v>
      </c>
      <c r="H21" s="60" t="s">
        <v>66</v>
      </c>
      <c r="I21" s="58"/>
      <c r="J21" s="58"/>
      <c r="K21" s="58"/>
      <c r="L21" s="58"/>
      <c r="M21" s="58"/>
      <c r="N21" s="58"/>
    </row>
    <row r="22" spans="1:14" ht="12" thickBot="1">
      <c r="A22" s="18"/>
      <c r="B22" s="19"/>
      <c r="C22" s="20" t="str">
        <f>IF(MAX($C$3:$G$3)=0,"",MAX($C$3:$G$3)+1)</f>
        <v/>
      </c>
      <c r="D22" s="20" t="str">
        <f>IF(C22="","",C22+1)</f>
        <v/>
      </c>
      <c r="E22" s="20" t="str">
        <f t="shared" ref="E22:G22" si="3">IF(D22="","",D22+1)</f>
        <v/>
      </c>
      <c r="F22" s="20" t="str">
        <f t="shared" si="3"/>
        <v/>
      </c>
      <c r="G22" s="20" t="str">
        <f t="shared" si="3"/>
        <v/>
      </c>
      <c r="H22" s="60"/>
      <c r="I22" s="58"/>
      <c r="J22" s="58"/>
      <c r="K22" s="58"/>
      <c r="L22" s="58"/>
      <c r="M22" s="58"/>
      <c r="N22" s="58"/>
    </row>
    <row r="23" spans="1:14" ht="23" customHeight="1" thickBot="1">
      <c r="A23" s="7">
        <v>4</v>
      </c>
      <c r="B23" s="21" t="s">
        <v>22</v>
      </c>
      <c r="C23" s="73"/>
      <c r="D23" s="74"/>
      <c r="E23" s="74"/>
      <c r="F23" s="74"/>
      <c r="G23" s="75"/>
      <c r="H23" s="59" t="s">
        <v>69</v>
      </c>
      <c r="I23" s="59"/>
      <c r="J23" s="59"/>
      <c r="K23" s="59"/>
      <c r="L23" s="59"/>
      <c r="M23" s="59"/>
      <c r="N23" s="59"/>
    </row>
    <row r="24" spans="1:14" ht="49" thickBot="1">
      <c r="A24" s="7">
        <v>5</v>
      </c>
      <c r="B24" s="21" t="s">
        <v>25</v>
      </c>
      <c r="C24" s="76"/>
      <c r="D24" s="24"/>
      <c r="E24" s="24"/>
      <c r="F24" s="24"/>
      <c r="G24" s="24"/>
      <c r="H24" s="59"/>
      <c r="I24" s="59"/>
      <c r="J24" s="59"/>
      <c r="K24" s="59"/>
      <c r="L24" s="59"/>
      <c r="M24" s="59"/>
      <c r="N24" s="59"/>
    </row>
    <row r="25" spans="1:14" ht="36">
      <c r="A25" s="16" t="s">
        <v>6</v>
      </c>
      <c r="B25" s="17" t="s">
        <v>28</v>
      </c>
      <c r="C25" s="9" t="s">
        <v>0</v>
      </c>
      <c r="D25" s="9" t="s">
        <v>1</v>
      </c>
      <c r="E25" s="9" t="s">
        <v>2</v>
      </c>
      <c r="F25" s="9" t="s">
        <v>3</v>
      </c>
      <c r="G25" s="9" t="s">
        <v>4</v>
      </c>
      <c r="H25" s="59"/>
      <c r="I25" s="59"/>
      <c r="J25" s="59"/>
      <c r="K25" s="59"/>
      <c r="L25" s="59"/>
      <c r="M25" s="59"/>
      <c r="N25" s="59"/>
    </row>
    <row r="26" spans="1:14" ht="12" thickBot="1">
      <c r="A26" s="18"/>
      <c r="B26" s="19"/>
      <c r="C26" s="20" t="str">
        <f>IF(MAX($C$3:$G$3)=0,"",MAX($C$3:$G$3)+1)</f>
        <v/>
      </c>
      <c r="D26" s="20" t="str">
        <f>IF(C26="","",C26+1)</f>
        <v/>
      </c>
      <c r="E26" s="20" t="str">
        <f t="shared" ref="E26:G26" si="4">IF(D26="","",D26+1)</f>
        <v/>
      </c>
      <c r="F26" s="20" t="str">
        <f t="shared" si="4"/>
        <v/>
      </c>
      <c r="G26" s="20" t="str">
        <f t="shared" si="4"/>
        <v/>
      </c>
    </row>
    <row r="27" spans="1:14" ht="35" customHeight="1" thickBot="1">
      <c r="A27" s="7">
        <v>6</v>
      </c>
      <c r="B27" s="21" t="str">
        <f>IF(C24="Tak","Jaka była średnia zmiana cen / taryf w stosunku do poziomu zakładanego we wniosku o dofinansowanie/studium wykonalności? (należy podzielić rzeczywistą cenę z danego roku przez cenę ze studium wykonalności i wpisać wartość w odpowiednie pole)","Nie dotyczy")</f>
        <v>Nie dotyczy</v>
      </c>
      <c r="C27" s="77"/>
      <c r="D27" s="78"/>
      <c r="E27" s="78"/>
      <c r="F27" s="78"/>
      <c r="G27" s="79"/>
    </row>
    <row r="28" spans="1:14" ht="25" thickBot="1">
      <c r="A28" s="7">
        <v>7</v>
      </c>
      <c r="B28" s="21" t="s">
        <v>29</v>
      </c>
      <c r="C28" s="80"/>
      <c r="D28" s="24"/>
      <c r="E28" s="24"/>
      <c r="F28" s="24"/>
      <c r="G28" s="24"/>
    </row>
    <row r="29" spans="1:14" ht="24" customHeight="1" thickBot="1">
      <c r="A29" s="7">
        <v>8</v>
      </c>
      <c r="B29" s="21" t="str">
        <f>IF(C28="Tak","Jakie to były źródła? (proszę je opisać)","Nie dotyczy")</f>
        <v>Nie dotyczy</v>
      </c>
      <c r="C29" s="25"/>
      <c r="D29" s="26"/>
      <c r="E29" s="26"/>
      <c r="F29" s="26"/>
      <c r="G29" s="27"/>
    </row>
    <row r="30" spans="1:14" ht="36">
      <c r="A30" s="16" t="s">
        <v>6</v>
      </c>
      <c r="B30" s="17" t="s">
        <v>30</v>
      </c>
      <c r="C30" s="9" t="s">
        <v>0</v>
      </c>
      <c r="D30" s="9" t="s">
        <v>1</v>
      </c>
      <c r="E30" s="9" t="s">
        <v>2</v>
      </c>
      <c r="F30" s="9" t="s">
        <v>3</v>
      </c>
      <c r="G30" s="9" t="s">
        <v>4</v>
      </c>
    </row>
    <row r="31" spans="1:14" ht="12" thickBot="1">
      <c r="A31" s="18"/>
      <c r="B31" s="19"/>
      <c r="C31" s="20" t="str">
        <f>IF(MAX($C$3:$G$3)=0,"",MAX($C$3:$G$3)+1)</f>
        <v/>
      </c>
      <c r="D31" s="20" t="str">
        <f>IF(C31="","",C31+1)</f>
        <v/>
      </c>
      <c r="E31" s="20" t="str">
        <f t="shared" ref="E31:G31" si="5">IF(D31="","",D31+1)</f>
        <v/>
      </c>
      <c r="F31" s="20" t="str">
        <f t="shared" si="5"/>
        <v/>
      </c>
      <c r="G31" s="20" t="str">
        <f t="shared" si="5"/>
        <v/>
      </c>
    </row>
    <row r="32" spans="1:14" ht="28" customHeight="1" thickBot="1">
      <c r="A32" s="7">
        <v>9</v>
      </c>
      <c r="B32" s="28" t="str">
        <f>IF(C28="Tak","Jaka była wartość przychodów z tych innych lub nowych źródeł w ciągu kolejnych lat okresu trwałości (lub jaką wartość tych przychodów można przewidywać)?","Nie dotyczy")</f>
        <v>Nie dotyczy</v>
      </c>
      <c r="C32" s="73"/>
      <c r="D32" s="74"/>
      <c r="E32" s="74"/>
      <c r="F32" s="74"/>
      <c r="G32" s="75"/>
    </row>
    <row r="33" spans="1:33" ht="26" customHeight="1" thickBot="1">
      <c r="A33" s="7">
        <v>10</v>
      </c>
      <c r="B33" s="21" t="str">
        <f>IF(C28="Tak","Czy powyższe przychody z nowych źródeł zostały ujęte w przychodach wykazanych w poz. 4 niniejszej ankiety?","Nie dotyczy")</f>
        <v>Nie dotyczy</v>
      </c>
      <c r="C33" s="76"/>
      <c r="D33" s="24"/>
      <c r="E33" s="24"/>
      <c r="F33" s="24"/>
      <c r="G33" s="24"/>
    </row>
    <row r="34" spans="1:33"/>
    <row r="35" spans="1:33" s="51" customFormat="1" ht="26" customHeight="1">
      <c r="A35" s="50" t="s">
        <v>31</v>
      </c>
      <c r="B35" s="51" t="s">
        <v>32</v>
      </c>
    </row>
    <row r="36" spans="1:33"/>
    <row r="37" spans="1:33" ht="13" thickBot="1">
      <c r="A37" s="7">
        <v>11</v>
      </c>
      <c r="B37" s="21" t="s">
        <v>34</v>
      </c>
      <c r="C37" s="29" t="str">
        <f>IF(OR($C$24="Tak",$C$28="Tak")=TRUE,"Tak","Nie")</f>
        <v>Nie</v>
      </c>
    </row>
    <row r="38" spans="1:33" ht="13" thickBot="1">
      <c r="A38" s="7">
        <v>12</v>
      </c>
      <c r="B38" s="21" t="s">
        <v>35</v>
      </c>
      <c r="C38" s="81"/>
    </row>
    <row r="39" spans="1:33" ht="12">
      <c r="A39" s="7">
        <v>13</v>
      </c>
      <c r="B39" s="21" t="s">
        <v>54</v>
      </c>
      <c r="C39" s="30">
        <v>0.04</v>
      </c>
    </row>
    <row r="40" spans="1:33" ht="12">
      <c r="A40" s="7">
        <v>14</v>
      </c>
      <c r="B40" s="28" t="s">
        <v>55</v>
      </c>
      <c r="C40" s="29" t="str">
        <f>IF(C$3="","",C$3)</f>
        <v/>
      </c>
      <c r="D40" s="29" t="str">
        <f>IF(C$40="","",IF(C$40+1-$C$40&lt;$C$38,C$40+1,""))</f>
        <v/>
      </c>
      <c r="E40" s="29" t="str">
        <f t="shared" ref="E40:AG40" si="6">IF(D$40="","",IF(D$40+1-$C$40&lt;$C$38,D$40+1,""))</f>
        <v/>
      </c>
      <c r="F40" s="29" t="str">
        <f t="shared" si="6"/>
        <v/>
      </c>
      <c r="G40" s="29" t="str">
        <f t="shared" si="6"/>
        <v/>
      </c>
      <c r="H40" s="29" t="str">
        <f t="shared" si="6"/>
        <v/>
      </c>
      <c r="I40" s="29" t="str">
        <f t="shared" si="6"/>
        <v/>
      </c>
      <c r="J40" s="29" t="str">
        <f t="shared" si="6"/>
        <v/>
      </c>
      <c r="K40" s="29" t="str">
        <f t="shared" si="6"/>
        <v/>
      </c>
      <c r="L40" s="29" t="str">
        <f t="shared" si="6"/>
        <v/>
      </c>
      <c r="M40" s="29" t="str">
        <f t="shared" si="6"/>
        <v/>
      </c>
      <c r="N40" s="29" t="str">
        <f t="shared" si="6"/>
        <v/>
      </c>
      <c r="O40" s="29" t="str">
        <f t="shared" si="6"/>
        <v/>
      </c>
      <c r="P40" s="29" t="str">
        <f t="shared" si="6"/>
        <v/>
      </c>
      <c r="Q40" s="29" t="str">
        <f t="shared" si="6"/>
        <v/>
      </c>
      <c r="R40" s="29" t="str">
        <f t="shared" si="6"/>
        <v/>
      </c>
      <c r="S40" s="29" t="str">
        <f t="shared" si="6"/>
        <v/>
      </c>
      <c r="T40" s="29" t="str">
        <f t="shared" si="6"/>
        <v/>
      </c>
      <c r="U40" s="29" t="str">
        <f t="shared" si="6"/>
        <v/>
      </c>
      <c r="V40" s="29" t="str">
        <f t="shared" si="6"/>
        <v/>
      </c>
      <c r="W40" s="29" t="str">
        <f t="shared" si="6"/>
        <v/>
      </c>
      <c r="X40" s="29" t="str">
        <f t="shared" si="6"/>
        <v/>
      </c>
      <c r="Y40" s="29" t="str">
        <f t="shared" si="6"/>
        <v/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</row>
    <row r="41" spans="1:33">
      <c r="A41" s="7">
        <v>15</v>
      </c>
      <c r="B41" s="31" t="s">
        <v>36</v>
      </c>
      <c r="C41" s="32" t="str">
        <f>IF(C$40="","",(1/(1+$C$39))^C42)</f>
        <v/>
      </c>
      <c r="D41" s="32" t="str">
        <f t="shared" ref="D41:AG41" si="7">IF(D$40="","",(1/(1+$C$39))^D42)</f>
        <v/>
      </c>
      <c r="E41" s="32" t="str">
        <f t="shared" si="7"/>
        <v/>
      </c>
      <c r="F41" s="32" t="str">
        <f t="shared" si="7"/>
        <v/>
      </c>
      <c r="G41" s="32" t="str">
        <f t="shared" si="7"/>
        <v/>
      </c>
      <c r="H41" s="32" t="str">
        <f t="shared" si="7"/>
        <v/>
      </c>
      <c r="I41" s="32" t="str">
        <f t="shared" si="7"/>
        <v/>
      </c>
      <c r="J41" s="32" t="str">
        <f t="shared" si="7"/>
        <v/>
      </c>
      <c r="K41" s="32" t="str">
        <f t="shared" si="7"/>
        <v/>
      </c>
      <c r="L41" s="32" t="str">
        <f t="shared" si="7"/>
        <v/>
      </c>
      <c r="M41" s="32" t="str">
        <f t="shared" si="7"/>
        <v/>
      </c>
      <c r="N41" s="32" t="str">
        <f t="shared" si="7"/>
        <v/>
      </c>
      <c r="O41" s="32" t="str">
        <f t="shared" si="7"/>
        <v/>
      </c>
      <c r="P41" s="32" t="str">
        <f t="shared" si="7"/>
        <v/>
      </c>
      <c r="Q41" s="32" t="str">
        <f t="shared" si="7"/>
        <v/>
      </c>
      <c r="R41" s="32" t="str">
        <f t="shared" si="7"/>
        <v/>
      </c>
      <c r="S41" s="32" t="str">
        <f t="shared" si="7"/>
        <v/>
      </c>
      <c r="T41" s="32" t="str">
        <f t="shared" si="7"/>
        <v/>
      </c>
      <c r="U41" s="32" t="str">
        <f t="shared" si="7"/>
        <v/>
      </c>
      <c r="V41" s="32" t="str">
        <f t="shared" si="7"/>
        <v/>
      </c>
      <c r="W41" s="32" t="str">
        <f t="shared" si="7"/>
        <v/>
      </c>
      <c r="X41" s="32" t="str">
        <f t="shared" si="7"/>
        <v/>
      </c>
      <c r="Y41" s="32" t="str">
        <f t="shared" si="7"/>
        <v/>
      </c>
      <c r="Z41" s="32" t="str">
        <f t="shared" si="7"/>
        <v/>
      </c>
      <c r="AA41" s="32" t="str">
        <f t="shared" si="7"/>
        <v/>
      </c>
      <c r="AB41" s="32" t="str">
        <f t="shared" si="7"/>
        <v/>
      </c>
      <c r="AC41" s="32" t="str">
        <f t="shared" si="7"/>
        <v/>
      </c>
      <c r="AD41" s="32" t="str">
        <f t="shared" si="7"/>
        <v/>
      </c>
      <c r="AE41" s="32" t="str">
        <f t="shared" si="7"/>
        <v/>
      </c>
      <c r="AF41" s="32" t="str">
        <f t="shared" si="7"/>
        <v/>
      </c>
      <c r="AG41" s="32" t="str">
        <f t="shared" si="7"/>
        <v/>
      </c>
    </row>
    <row r="42" spans="1:33">
      <c r="A42" s="7">
        <v>16</v>
      </c>
      <c r="B42" s="31" t="s">
        <v>57</v>
      </c>
      <c r="C42" s="33" t="str">
        <f>IF(C$40="","",0)</f>
        <v/>
      </c>
      <c r="D42" s="33" t="str">
        <f>IF(D$40="","",C42+1)</f>
        <v/>
      </c>
      <c r="E42" s="33" t="str">
        <f t="shared" ref="E42:AG42" si="8">IF(E$40="","",D42+1)</f>
        <v/>
      </c>
      <c r="F42" s="33" t="str">
        <f t="shared" si="8"/>
        <v/>
      </c>
      <c r="G42" s="33" t="str">
        <f t="shared" si="8"/>
        <v/>
      </c>
      <c r="H42" s="33" t="str">
        <f t="shared" si="8"/>
        <v/>
      </c>
      <c r="I42" s="33" t="str">
        <f t="shared" si="8"/>
        <v/>
      </c>
      <c r="J42" s="33" t="str">
        <f t="shared" si="8"/>
        <v/>
      </c>
      <c r="K42" s="33" t="str">
        <f t="shared" si="8"/>
        <v/>
      </c>
      <c r="L42" s="33" t="str">
        <f t="shared" si="8"/>
        <v/>
      </c>
      <c r="M42" s="33" t="str">
        <f t="shared" si="8"/>
        <v/>
      </c>
      <c r="N42" s="33" t="str">
        <f t="shared" si="8"/>
        <v/>
      </c>
      <c r="O42" s="33" t="str">
        <f t="shared" si="8"/>
        <v/>
      </c>
      <c r="P42" s="33" t="str">
        <f t="shared" si="8"/>
        <v/>
      </c>
      <c r="Q42" s="33" t="str">
        <f t="shared" si="8"/>
        <v/>
      </c>
      <c r="R42" s="33" t="str">
        <f t="shared" si="8"/>
        <v/>
      </c>
      <c r="S42" s="33" t="str">
        <f t="shared" si="8"/>
        <v/>
      </c>
      <c r="T42" s="33" t="str">
        <f t="shared" si="8"/>
        <v/>
      </c>
      <c r="U42" s="33" t="str">
        <f t="shared" si="8"/>
        <v/>
      </c>
      <c r="V42" s="33" t="str">
        <f t="shared" si="8"/>
        <v/>
      </c>
      <c r="W42" s="33" t="str">
        <f t="shared" si="8"/>
        <v/>
      </c>
      <c r="X42" s="33" t="str">
        <f t="shared" si="8"/>
        <v/>
      </c>
      <c r="Y42" s="33" t="str">
        <f t="shared" si="8"/>
        <v/>
      </c>
      <c r="Z42" s="33" t="str">
        <f t="shared" si="8"/>
        <v/>
      </c>
      <c r="AA42" s="33" t="str">
        <f t="shared" si="8"/>
        <v/>
      </c>
      <c r="AB42" s="33" t="str">
        <f t="shared" si="8"/>
        <v/>
      </c>
      <c r="AC42" s="33" t="str">
        <f t="shared" si="8"/>
        <v/>
      </c>
      <c r="AD42" s="33" t="str">
        <f t="shared" si="8"/>
        <v/>
      </c>
      <c r="AE42" s="33" t="str">
        <f t="shared" si="8"/>
        <v/>
      </c>
      <c r="AF42" s="33" t="str">
        <f t="shared" si="8"/>
        <v/>
      </c>
      <c r="AG42" s="33" t="str">
        <f t="shared" si="8"/>
        <v/>
      </c>
    </row>
    <row r="43" spans="1:33">
      <c r="A43" s="7">
        <v>17</v>
      </c>
      <c r="B43" s="31" t="s">
        <v>58</v>
      </c>
      <c r="C43" s="34" t="str">
        <f>IF(C$40="","",HLOOKUP(C$40,$C$66:$AZ$67,2,FALSE()))</f>
        <v/>
      </c>
      <c r="D43" s="34" t="str">
        <f>IF(D$40="","",HLOOKUP(D$40,$C$66:$AZ$67,2,FALSE()))</f>
        <v/>
      </c>
      <c r="E43" s="34" t="str">
        <f>IF(E$40="","",HLOOKUP(E$40,$C$66:$AZ$67,2,FALSE()))</f>
        <v/>
      </c>
      <c r="F43" s="34" t="str">
        <f>IF(F$40="","",HLOOKUP(F$40,$C$66:$AZ$67,2,FALSE()))</f>
        <v/>
      </c>
      <c r="G43" s="34" t="str">
        <f>IF(G$40="","",HLOOKUP(G$40,$C$66:$AZ$67,2,FALSE()))</f>
        <v/>
      </c>
      <c r="H43" s="34" t="str">
        <f>IF(H$40="","",HLOOKUP(H$40,$C$66:$AZ$67,2,FALSE()))</f>
        <v/>
      </c>
      <c r="I43" s="34" t="str">
        <f>IF(I$40="","",HLOOKUP(I$40,$C$66:$AZ$67,2,FALSE()))</f>
        <v/>
      </c>
      <c r="J43" s="34" t="str">
        <f>IF(J$40="","",HLOOKUP(J$40,$C$66:$AZ$67,2,FALSE()))</f>
        <v/>
      </c>
      <c r="K43" s="34" t="str">
        <f>IF(K$40="","",HLOOKUP(K$40,$C$66:$AZ$67,2,FALSE()))</f>
        <v/>
      </c>
      <c r="L43" s="34" t="str">
        <f>IF(L$40="","",HLOOKUP(L$40,$C$66:$AZ$67,2,FALSE()))</f>
        <v/>
      </c>
      <c r="M43" s="34" t="str">
        <f>IF(M$40="","",HLOOKUP(M$40,$C$66:$AZ$67,2,FALSE()))</f>
        <v/>
      </c>
      <c r="N43" s="34" t="str">
        <f>IF(N$40="","",HLOOKUP(N$40,$C$66:$AZ$67,2,FALSE()))</f>
        <v/>
      </c>
      <c r="O43" s="34" t="str">
        <f>IF(O$40="","",HLOOKUP(O$40,$C$66:$AZ$67,2,FALSE()))</f>
        <v/>
      </c>
      <c r="P43" s="34" t="str">
        <f>IF(P$40="","",HLOOKUP(P$40,$C$66:$AZ$67,2,FALSE()))</f>
        <v/>
      </c>
      <c r="Q43" s="34" t="str">
        <f>IF(Q$40="","",HLOOKUP(Q$40,$C$66:$AZ$67,2,FALSE()))</f>
        <v/>
      </c>
      <c r="R43" s="34" t="str">
        <f>IF(R$40="","",HLOOKUP(R$40,$C$66:$AZ$67,2,FALSE()))</f>
        <v/>
      </c>
      <c r="S43" s="34" t="str">
        <f>IF(S$40="","",HLOOKUP(S$40,$C$66:$AZ$67,2,FALSE()))</f>
        <v/>
      </c>
      <c r="T43" s="34" t="str">
        <f>IF(T$40="","",HLOOKUP(T$40,$C$66:$AZ$67,2,FALSE()))</f>
        <v/>
      </c>
      <c r="U43" s="34" t="str">
        <f>IF(U$40="","",HLOOKUP(U$40,$C$66:$AZ$67,2,FALSE()))</f>
        <v/>
      </c>
      <c r="V43" s="34" t="str">
        <f>IF(V$40="","",HLOOKUP(V$40,$C$66:$AZ$67,2,FALSE()))</f>
        <v/>
      </c>
      <c r="W43" s="34" t="str">
        <f>IF(W$40="","",HLOOKUP(W$40,$C$66:$AZ$67,2,FALSE()))</f>
        <v/>
      </c>
      <c r="X43" s="34" t="str">
        <f>IF(X$40="","",HLOOKUP(X$40,$C$66:$AZ$67,2,FALSE()))</f>
        <v/>
      </c>
      <c r="Y43" s="34" t="str">
        <f>IF(Y$40="","",HLOOKUP(Y$40,$C$66:$AZ$67,2,FALSE()))</f>
        <v/>
      </c>
      <c r="Z43" s="34" t="str">
        <f>IF(Z$40="","",HLOOKUP(Z$40,$C$66:$AZ$67,2,FALSE()))</f>
        <v/>
      </c>
      <c r="AA43" s="34" t="str">
        <f>IF(AA$40="","",HLOOKUP(AA$40,$C$66:$AZ$67,2,FALSE()))</f>
        <v/>
      </c>
      <c r="AB43" s="34" t="str">
        <f>IF(AB$40="","",HLOOKUP(AB$40,$C$66:$AZ$67,2,FALSE()))</f>
        <v/>
      </c>
      <c r="AC43" s="34" t="str">
        <f>IF(AC$40="","",HLOOKUP(AC$40,$C$66:$AZ$67,2,FALSE()))</f>
        <v/>
      </c>
      <c r="AD43" s="34" t="str">
        <f>IF(AD$40="","",HLOOKUP(AD$40,$C$66:$AZ$67,2,FALSE()))</f>
        <v/>
      </c>
      <c r="AE43" s="34" t="str">
        <f>IF(AE$40="","",HLOOKUP(AE$40,$C$66:$AZ$67,2,FALSE()))</f>
        <v/>
      </c>
      <c r="AF43" s="34" t="str">
        <f>IF(AF$40="","",HLOOKUP(AF$40,$C$66:$AZ$67,2,FALSE()))</f>
        <v/>
      </c>
      <c r="AG43" s="34" t="str">
        <f>IF(AG$40="","",HLOOKUP(AG$40,$C$66:$AZ$67,2,FALSE()))</f>
        <v/>
      </c>
    </row>
    <row r="44" spans="1:33">
      <c r="A44" s="7">
        <v>17</v>
      </c>
      <c r="B44" s="31" t="s">
        <v>59</v>
      </c>
      <c r="C44" s="34" t="str">
        <f>IF(C$40="","",100%)</f>
        <v/>
      </c>
      <c r="D44" s="34" t="str">
        <f>IF(D$40="","",C43)</f>
        <v/>
      </c>
      <c r="E44" s="34" t="str">
        <f>IF(E$40="","",D44*D43)</f>
        <v/>
      </c>
      <c r="F44" s="34" t="str">
        <f t="shared" ref="F44:AG44" si="9">IF(F$40="","",E44*E43)</f>
        <v/>
      </c>
      <c r="G44" s="34" t="str">
        <f t="shared" si="9"/>
        <v/>
      </c>
      <c r="H44" s="34" t="str">
        <f t="shared" si="9"/>
        <v/>
      </c>
      <c r="I44" s="34" t="str">
        <f t="shared" si="9"/>
        <v/>
      </c>
      <c r="J44" s="34" t="str">
        <f t="shared" si="9"/>
        <v/>
      </c>
      <c r="K44" s="34" t="str">
        <f t="shared" si="9"/>
        <v/>
      </c>
      <c r="L44" s="34" t="str">
        <f t="shared" si="9"/>
        <v/>
      </c>
      <c r="M44" s="34" t="str">
        <f t="shared" si="9"/>
        <v/>
      </c>
      <c r="N44" s="34" t="str">
        <f t="shared" si="9"/>
        <v/>
      </c>
      <c r="O44" s="34" t="str">
        <f t="shared" si="9"/>
        <v/>
      </c>
      <c r="P44" s="34" t="str">
        <f t="shared" si="9"/>
        <v/>
      </c>
      <c r="Q44" s="34" t="str">
        <f t="shared" si="9"/>
        <v/>
      </c>
      <c r="R44" s="34" t="str">
        <f t="shared" si="9"/>
        <v/>
      </c>
      <c r="S44" s="34" t="str">
        <f t="shared" si="9"/>
        <v/>
      </c>
      <c r="T44" s="34" t="str">
        <f t="shared" si="9"/>
        <v/>
      </c>
      <c r="U44" s="34" t="str">
        <f t="shared" si="9"/>
        <v/>
      </c>
      <c r="V44" s="34" t="str">
        <f t="shared" si="9"/>
        <v/>
      </c>
      <c r="W44" s="34" t="str">
        <f t="shared" si="9"/>
        <v/>
      </c>
      <c r="X44" s="34" t="str">
        <f t="shared" si="9"/>
        <v/>
      </c>
      <c r="Y44" s="34" t="str">
        <f t="shared" si="9"/>
        <v/>
      </c>
      <c r="Z44" s="34" t="str">
        <f t="shared" si="9"/>
        <v/>
      </c>
      <c r="AA44" s="34" t="str">
        <f t="shared" si="9"/>
        <v/>
      </c>
      <c r="AB44" s="34" t="str">
        <f t="shared" si="9"/>
        <v/>
      </c>
      <c r="AC44" s="34" t="str">
        <f t="shared" si="9"/>
        <v/>
      </c>
      <c r="AD44" s="34" t="str">
        <f t="shared" si="9"/>
        <v/>
      </c>
      <c r="AE44" s="34" t="str">
        <f t="shared" si="9"/>
        <v/>
      </c>
      <c r="AF44" s="34" t="str">
        <f t="shared" si="9"/>
        <v/>
      </c>
      <c r="AG44" s="34" t="str">
        <f t="shared" si="9"/>
        <v/>
      </c>
    </row>
    <row r="45" spans="1:33">
      <c r="A45" s="7">
        <v>1</v>
      </c>
      <c r="B45" s="31" t="s">
        <v>37</v>
      </c>
      <c r="C45" s="35" t="str">
        <f>IF(C$40="","",IFERROR(HLOOKUP(C$40,$C$3:$G$5,3,FALSE())/C$44,0))</f>
        <v/>
      </c>
      <c r="D45" s="35" t="str">
        <f t="shared" ref="D45:AG45" si="10">IF(D$40="","",IFERROR(HLOOKUP(D$40,$C$3:$G$5,3,FALSE())/D$44,0))</f>
        <v/>
      </c>
      <c r="E45" s="35" t="str">
        <f t="shared" si="10"/>
        <v/>
      </c>
      <c r="F45" s="35" t="str">
        <f t="shared" si="10"/>
        <v/>
      </c>
      <c r="G45" s="35" t="str">
        <f t="shared" si="10"/>
        <v/>
      </c>
      <c r="H45" s="35" t="str">
        <f t="shared" si="10"/>
        <v/>
      </c>
      <c r="I45" s="35" t="str">
        <f t="shared" si="10"/>
        <v/>
      </c>
      <c r="J45" s="35" t="str">
        <f t="shared" si="10"/>
        <v/>
      </c>
      <c r="K45" s="35" t="str">
        <f t="shared" si="10"/>
        <v/>
      </c>
      <c r="L45" s="35" t="str">
        <f t="shared" si="10"/>
        <v/>
      </c>
      <c r="M45" s="35" t="str">
        <f t="shared" si="10"/>
        <v/>
      </c>
      <c r="N45" s="35" t="str">
        <f t="shared" si="10"/>
        <v/>
      </c>
      <c r="O45" s="35" t="str">
        <f t="shared" si="10"/>
        <v/>
      </c>
      <c r="P45" s="35" t="str">
        <f t="shared" si="10"/>
        <v/>
      </c>
      <c r="Q45" s="35" t="str">
        <f t="shared" si="10"/>
        <v/>
      </c>
      <c r="R45" s="35" t="str">
        <f t="shared" si="10"/>
        <v/>
      </c>
      <c r="S45" s="35" t="str">
        <f t="shared" si="10"/>
        <v/>
      </c>
      <c r="T45" s="35" t="str">
        <f t="shared" si="10"/>
        <v/>
      </c>
      <c r="U45" s="35" t="str">
        <f t="shared" si="10"/>
        <v/>
      </c>
      <c r="V45" s="35" t="str">
        <f t="shared" si="10"/>
        <v/>
      </c>
      <c r="W45" s="35" t="str">
        <f t="shared" si="10"/>
        <v/>
      </c>
      <c r="X45" s="35" t="str">
        <f t="shared" si="10"/>
        <v/>
      </c>
      <c r="Y45" s="35" t="str">
        <f t="shared" si="10"/>
        <v/>
      </c>
      <c r="Z45" s="35" t="str">
        <f t="shared" si="10"/>
        <v/>
      </c>
      <c r="AA45" s="35" t="str">
        <f t="shared" si="10"/>
        <v/>
      </c>
      <c r="AB45" s="35" t="str">
        <f t="shared" si="10"/>
        <v/>
      </c>
      <c r="AC45" s="35" t="str">
        <f t="shared" si="10"/>
        <v/>
      </c>
      <c r="AD45" s="35" t="str">
        <f t="shared" si="10"/>
        <v/>
      </c>
      <c r="AE45" s="35" t="str">
        <f t="shared" si="10"/>
        <v/>
      </c>
      <c r="AF45" s="35" t="str">
        <f t="shared" si="10"/>
        <v/>
      </c>
      <c r="AG45" s="35" t="str">
        <f t="shared" si="10"/>
        <v/>
      </c>
    </row>
    <row r="46" spans="1:33">
      <c r="A46" s="7" t="s">
        <v>33</v>
      </c>
      <c r="B46" s="36" t="s">
        <v>38</v>
      </c>
      <c r="C46" s="37" t="str">
        <f>IF(C45="","",C45*C$41)</f>
        <v/>
      </c>
      <c r="D46" s="37" t="str">
        <f t="shared" ref="D46:AG46" si="11">IF(D45="","",D45*D$41)</f>
        <v/>
      </c>
      <c r="E46" s="37" t="str">
        <f t="shared" si="11"/>
        <v/>
      </c>
      <c r="F46" s="37" t="str">
        <f t="shared" si="11"/>
        <v/>
      </c>
      <c r="G46" s="37" t="str">
        <f t="shared" si="11"/>
        <v/>
      </c>
      <c r="H46" s="37" t="str">
        <f t="shared" si="11"/>
        <v/>
      </c>
      <c r="I46" s="37" t="str">
        <f t="shared" si="11"/>
        <v/>
      </c>
      <c r="J46" s="37" t="str">
        <f t="shared" si="11"/>
        <v/>
      </c>
      <c r="K46" s="37" t="str">
        <f t="shared" si="11"/>
        <v/>
      </c>
      <c r="L46" s="37" t="str">
        <f t="shared" si="11"/>
        <v/>
      </c>
      <c r="M46" s="37" t="str">
        <f t="shared" si="11"/>
        <v/>
      </c>
      <c r="N46" s="37" t="str">
        <f t="shared" si="11"/>
        <v/>
      </c>
      <c r="O46" s="37" t="str">
        <f t="shared" si="11"/>
        <v/>
      </c>
      <c r="P46" s="37" t="str">
        <f t="shared" si="11"/>
        <v/>
      </c>
      <c r="Q46" s="37" t="str">
        <f t="shared" si="11"/>
        <v/>
      </c>
      <c r="R46" s="37" t="str">
        <f t="shared" si="11"/>
        <v/>
      </c>
      <c r="S46" s="37" t="str">
        <f t="shared" si="11"/>
        <v/>
      </c>
      <c r="T46" s="37" t="str">
        <f t="shared" si="11"/>
        <v/>
      </c>
      <c r="U46" s="37" t="str">
        <f t="shared" si="11"/>
        <v/>
      </c>
      <c r="V46" s="37" t="str">
        <f t="shared" si="11"/>
        <v/>
      </c>
      <c r="W46" s="37" t="str">
        <f t="shared" si="11"/>
        <v/>
      </c>
      <c r="X46" s="37" t="str">
        <f t="shared" si="11"/>
        <v/>
      </c>
      <c r="Y46" s="37" t="str">
        <f t="shared" si="11"/>
        <v/>
      </c>
      <c r="Z46" s="37" t="str">
        <f t="shared" si="11"/>
        <v/>
      </c>
      <c r="AA46" s="37" t="str">
        <f t="shared" si="11"/>
        <v/>
      </c>
      <c r="AB46" s="37" t="str">
        <f t="shared" si="11"/>
        <v/>
      </c>
      <c r="AC46" s="37" t="str">
        <f t="shared" si="11"/>
        <v/>
      </c>
      <c r="AD46" s="37" t="str">
        <f t="shared" si="11"/>
        <v/>
      </c>
      <c r="AE46" s="37" t="str">
        <f t="shared" si="11"/>
        <v/>
      </c>
      <c r="AF46" s="37" t="str">
        <f t="shared" si="11"/>
        <v/>
      </c>
      <c r="AG46" s="37" t="str">
        <f t="shared" si="11"/>
        <v/>
      </c>
    </row>
    <row r="47" spans="1:33">
      <c r="A47" s="7">
        <v>2</v>
      </c>
      <c r="B47" s="31" t="s">
        <v>43</v>
      </c>
      <c r="C47" s="35" t="str">
        <f>IF(C$40="","",IF(C$40&lt;$C$10,0,IFERROR(HLOOKUP(C$40,$C$10:$G$11,2,FALSE())/C$44,0)))</f>
        <v/>
      </c>
      <c r="D47" s="35" t="str">
        <f>IF(D$40="","",IF(D$40&lt;$C$10,0,IFERROR(HLOOKUP(D$40,$C$10:$G$11,2,FALSE())/D$44,SUM($C$47:C$47)/(D$40-MIN($C$10:$G$10)))))</f>
        <v/>
      </c>
      <c r="E47" s="35" t="str">
        <f>IF(E$40="","",IF(E$40&lt;$C$10,0,IFERROR(HLOOKUP(E$40,$C$10:$G$11,2,FALSE())/E$44,SUM($C$47:D$47)/(E$40-MIN($C$10:$G$10)))))</f>
        <v/>
      </c>
      <c r="F47" s="35" t="str">
        <f>IF(F$40="","",IF(F$40&lt;$C$10,0,IFERROR(HLOOKUP(F$40,$C$10:$G$11,2,FALSE())/F$44,SUM($C$47:E$47)/(F$40-MIN($C$10:$G$10)))))</f>
        <v/>
      </c>
      <c r="G47" s="35" t="str">
        <f>IF(G$40="","",IF(G$40&lt;$C$10,0,IFERROR(HLOOKUP(G$40,$C$10:$G$11,2,FALSE())/G$44,SUM($C$47:F$47)/(G$40-MIN($C$10:$G$10)))))</f>
        <v/>
      </c>
      <c r="H47" s="35" t="str">
        <f>IF(H$40="","",IF(H$40&lt;$C$10,0,IFERROR(HLOOKUP(H$40,$C$10:$G$11,2,FALSE())/H$44,SUM($C$47:G$47)/(H$40-MIN($C$10:$G$10)))))</f>
        <v/>
      </c>
      <c r="I47" s="35" t="str">
        <f>IF(I$40="","",IF(I$40&lt;$C$10,0,IFERROR(HLOOKUP(I$40,$C$10:$G$11,2,FALSE())/I$44,SUM($C$47:H$47)/(I$40-MIN($C$10:$G$10)))))</f>
        <v/>
      </c>
      <c r="J47" s="35" t="str">
        <f>IF(J$40="","",IF(J$40&lt;$C$10,0,IFERROR(HLOOKUP(J$40,$C$10:$G$11,2,FALSE())/J$44,SUM($C$47:I$47)/(J$40-MIN($C$10:$G$10)))))</f>
        <v/>
      </c>
      <c r="K47" s="35" t="str">
        <f>IF(K$40="","",IF(K$40&lt;$C$10,0,IFERROR(HLOOKUP(K$40,$C$10:$G$11,2,FALSE())/K$44,SUM($C$47:J$47)/(K$40-MIN($C$10:$G$10)))))</f>
        <v/>
      </c>
      <c r="L47" s="35" t="str">
        <f>IF(L$40="","",IF(L$40&lt;$C$10,0,IFERROR(HLOOKUP(L$40,$C$10:$G$11,2,FALSE())/L$44,SUM($C$47:K$47)/(L$40-MIN($C$10:$G$10)))))</f>
        <v/>
      </c>
      <c r="M47" s="35" t="str">
        <f>IF(M$40="","",IF(M$40&lt;$C$10,0,IFERROR(HLOOKUP(M$40,$C$10:$G$11,2,FALSE())/M$44,SUM($C$47:L$47)/(M$40-MIN($C$10:$G$10)))))</f>
        <v/>
      </c>
      <c r="N47" s="35" t="str">
        <f>IF(N$40="","",IF(N$40&lt;$C$10,0,IFERROR(HLOOKUP(N$40,$C$10:$G$11,2,FALSE())/N$44,SUM($C$47:M$47)/(N$40-MIN($C$10:$G$10)))))</f>
        <v/>
      </c>
      <c r="O47" s="35" t="str">
        <f>IF(O$40="","",IF(O$40&lt;$C$10,0,IFERROR(HLOOKUP(O$40,$C$10:$G$11,2,FALSE())/O$44,SUM($C$47:N$47)/(O$40-MIN($C$10:$G$10)))))</f>
        <v/>
      </c>
      <c r="P47" s="35" t="str">
        <f>IF(P$40="","",IF(P$40&lt;$C$10,0,IFERROR(HLOOKUP(P$40,$C$10:$G$11,2,FALSE())/P$44,SUM($C$47:O$47)/(P$40-MIN($C$10:$G$10)))))</f>
        <v/>
      </c>
      <c r="Q47" s="35" t="str">
        <f>IF(Q$40="","",IF(Q$40&lt;$C$10,0,IFERROR(HLOOKUP(Q$40,$C$10:$G$11,2,FALSE())/Q$44,SUM($C$47:P$47)/(Q$40-MIN($C$10:$G$10)))))</f>
        <v/>
      </c>
      <c r="R47" s="35" t="str">
        <f>IF(R$40="","",IF(R$40&lt;$C$10,0,IFERROR(HLOOKUP(R$40,$C$10:$G$11,2,FALSE())/R$44,SUM($C$47:Q$47)/(R$40-MIN($C$10:$G$10)))))</f>
        <v/>
      </c>
      <c r="S47" s="35" t="str">
        <f>IF(S$40="","",IF(S$40&lt;$C$10,0,IFERROR(HLOOKUP(S$40,$C$10:$G$11,2,FALSE())/S$44,SUM($C$47:R$47)/(S$40-MIN($C$10:$G$10)))))</f>
        <v/>
      </c>
      <c r="T47" s="35" t="str">
        <f>IF(T$40="","",IF(T$40&lt;$C$10,0,IFERROR(HLOOKUP(T$40,$C$10:$G$11,2,FALSE())/T$44,SUM($C$47:S$47)/(T$40-MIN($C$10:$G$10)))))</f>
        <v/>
      </c>
      <c r="U47" s="35" t="str">
        <f>IF(U$40="","",IF(U$40&lt;$C$10,0,IFERROR(HLOOKUP(U$40,$C$10:$G$11,2,FALSE())/U$44,SUM($C$47:T$47)/(U$40-MIN($C$10:$G$10)))))</f>
        <v/>
      </c>
      <c r="V47" s="35" t="str">
        <f>IF(V$40="","",IF(V$40&lt;$C$10,0,IFERROR(HLOOKUP(V$40,$C$10:$G$11,2,FALSE())/V$44,SUM($C$47:U$47)/(V$40-MIN($C$10:$G$10)))))</f>
        <v/>
      </c>
      <c r="W47" s="35" t="str">
        <f>IF(W$40="","",IF(W$40&lt;$C$10,0,IFERROR(HLOOKUP(W$40,$C$10:$G$11,2,FALSE())/W$44,SUM($C$47:V$47)/(W$40-MIN($C$10:$G$10)))))</f>
        <v/>
      </c>
      <c r="X47" s="35" t="str">
        <f>IF(X$40="","",IF(X$40&lt;$C$10,0,IFERROR(HLOOKUP(X$40,$C$10:$G$11,2,FALSE())/X$44,SUM($C$47:W$47)/(X$40-MIN($C$10:$G$10)))))</f>
        <v/>
      </c>
      <c r="Y47" s="35" t="str">
        <f>IF(Y$40="","",IF(Y$40&lt;$C$10,0,IFERROR(HLOOKUP(Y$40,$C$10:$G$11,2,FALSE())/Y$44,SUM($C$47:X$47)/(Y$40-MIN($C$10:$G$10)))))</f>
        <v/>
      </c>
      <c r="Z47" s="35" t="str">
        <f>IF(Z$40="","",IF(Z$40&lt;$C$10,0,IFERROR(HLOOKUP(Z$40,$C$10:$G$11,2,FALSE())/Z$44,SUM($C$47:Y$47)/(Z$40-MIN($C$10:$G$10)))))</f>
        <v/>
      </c>
      <c r="AA47" s="35" t="str">
        <f>IF(AA$40="","",IF(AA$40&lt;$C$10,0,IFERROR(HLOOKUP(AA$40,$C$10:$G$11,2,FALSE())/AA$44,SUM($C$47:Z$47)/(AA$40-MIN($C$10:$G$10)))))</f>
        <v/>
      </c>
      <c r="AB47" s="35" t="str">
        <f>IF(AB$40="","",IF(AB$40&lt;$C$10,0,IFERROR(HLOOKUP(AB$40,$C$10:$G$11,2,FALSE())/AB$44,SUM($C$47:AA$47)/(AB$40-MIN($C$10:$G$10)))))</f>
        <v/>
      </c>
      <c r="AC47" s="35" t="str">
        <f>IF(AC$40="","",IF(AC$40&lt;$C$10,0,IFERROR(HLOOKUP(AC$40,$C$10:$G$11,2,FALSE())/AC$44,SUM($C$47:AB$47)/(AC$40-MIN($C$10:$G$10)))))</f>
        <v/>
      </c>
      <c r="AD47" s="35" t="str">
        <f>IF(AD$40="","",IF(AD$40&lt;$C$10,0,IFERROR(HLOOKUP(AD$40,$C$10:$G$11,2,FALSE())/AD$44,SUM($C$47:AC$47)/(AD$40-MIN($C$10:$G$10)))))</f>
        <v/>
      </c>
      <c r="AE47" s="35" t="str">
        <f>IF(AE$40="","",IF(AE$40&lt;$C$10,0,IFERROR(HLOOKUP(AE$40,$C$10:$G$11,2,FALSE())/AE$44,SUM($C$47:AD$47)/(AE$40-MIN($C$10:$G$10)))))</f>
        <v/>
      </c>
      <c r="AF47" s="35" t="str">
        <f>IF(AF$40="","",IF(AF$40&lt;$C$10,0,IFERROR(HLOOKUP(AF$40,$C$10:$G$11,2,FALSE())/AF$44,SUM($C$47:AE$47)/(AF$40-MIN($C$10:$G$10)))))</f>
        <v/>
      </c>
      <c r="AG47" s="35" t="str">
        <f>IF(AG$40="","",IF(AG$40&lt;$C$10,0,IFERROR(HLOOKUP(AG$40,$C$10:$G$11,2,FALSE())/AG$44,SUM($C$47:AF$47)/(AG$40-MIN($C$10:$G$10)))))</f>
        <v/>
      </c>
    </row>
    <row r="48" spans="1:33">
      <c r="A48" s="7" t="s">
        <v>60</v>
      </c>
      <c r="B48" s="36" t="s">
        <v>44</v>
      </c>
      <c r="C48" s="37" t="str">
        <f>IF(C47="","",C47*C$41)</f>
        <v/>
      </c>
      <c r="D48" s="37" t="str">
        <f t="shared" ref="D48" si="12">IF(D47="","",D47*D$41)</f>
        <v/>
      </c>
      <c r="E48" s="37" t="str">
        <f t="shared" ref="E48" si="13">IF(E47="","",E47*E$41)</f>
        <v/>
      </c>
      <c r="F48" s="37" t="str">
        <f t="shared" ref="F48" si="14">IF(F47="","",F47*F$41)</f>
        <v/>
      </c>
      <c r="G48" s="37" t="str">
        <f t="shared" ref="G48" si="15">IF(G47="","",G47*G$41)</f>
        <v/>
      </c>
      <c r="H48" s="37" t="str">
        <f t="shared" ref="H48" si="16">IF(H47="","",H47*H$41)</f>
        <v/>
      </c>
      <c r="I48" s="37" t="str">
        <f t="shared" ref="I48" si="17">IF(I47="","",I47*I$41)</f>
        <v/>
      </c>
      <c r="J48" s="37" t="str">
        <f t="shared" ref="J48" si="18">IF(J47="","",J47*J$41)</f>
        <v/>
      </c>
      <c r="K48" s="37" t="str">
        <f t="shared" ref="K48" si="19">IF(K47="","",K47*K$41)</f>
        <v/>
      </c>
      <c r="L48" s="37" t="str">
        <f t="shared" ref="L48" si="20">IF(L47="","",L47*L$41)</f>
        <v/>
      </c>
      <c r="M48" s="37" t="str">
        <f t="shared" ref="M48" si="21">IF(M47="","",M47*M$41)</f>
        <v/>
      </c>
      <c r="N48" s="37" t="str">
        <f t="shared" ref="N48" si="22">IF(N47="","",N47*N$41)</f>
        <v/>
      </c>
      <c r="O48" s="37" t="str">
        <f t="shared" ref="O48" si="23">IF(O47="","",O47*O$41)</f>
        <v/>
      </c>
      <c r="P48" s="37" t="str">
        <f t="shared" ref="P48" si="24">IF(P47="","",P47*P$41)</f>
        <v/>
      </c>
      <c r="Q48" s="37" t="str">
        <f t="shared" ref="Q48" si="25">IF(Q47="","",Q47*Q$41)</f>
        <v/>
      </c>
      <c r="R48" s="37" t="str">
        <f t="shared" ref="R48" si="26">IF(R47="","",R47*R$41)</f>
        <v/>
      </c>
      <c r="S48" s="37" t="str">
        <f t="shared" ref="S48" si="27">IF(S47="","",S47*S$41)</f>
        <v/>
      </c>
      <c r="T48" s="37" t="str">
        <f t="shared" ref="T48" si="28">IF(T47="","",T47*T$41)</f>
        <v/>
      </c>
      <c r="U48" s="37" t="str">
        <f t="shared" ref="U48" si="29">IF(U47="","",U47*U$41)</f>
        <v/>
      </c>
      <c r="V48" s="37" t="str">
        <f t="shared" ref="V48" si="30">IF(V47="","",V47*V$41)</f>
        <v/>
      </c>
      <c r="W48" s="37" t="str">
        <f t="shared" ref="W48" si="31">IF(W47="","",W47*W$41)</f>
        <v/>
      </c>
      <c r="X48" s="37" t="str">
        <f t="shared" ref="X48" si="32">IF(X47="","",X47*X$41)</f>
        <v/>
      </c>
      <c r="Y48" s="37" t="str">
        <f t="shared" ref="Y48" si="33">IF(Y47="","",Y47*Y$41)</f>
        <v/>
      </c>
      <c r="Z48" s="37" t="str">
        <f t="shared" ref="Z48" si="34">IF(Z47="","",Z47*Z$41)</f>
        <v/>
      </c>
      <c r="AA48" s="37" t="str">
        <f t="shared" ref="AA48" si="35">IF(AA47="","",AA47*AA$41)</f>
        <v/>
      </c>
      <c r="AB48" s="37" t="str">
        <f t="shared" ref="AB48" si="36">IF(AB47="","",AB47*AB$41)</f>
        <v/>
      </c>
      <c r="AC48" s="37" t="str">
        <f t="shared" ref="AC48" si="37">IF(AC47="","",AC47*AC$41)</f>
        <v/>
      </c>
      <c r="AD48" s="37" t="str">
        <f t="shared" ref="AD48" si="38">IF(AD47="","",AD47*AD$41)</f>
        <v/>
      </c>
      <c r="AE48" s="37" t="str">
        <f t="shared" ref="AE48" si="39">IF(AE47="","",AE47*AE$41)</f>
        <v/>
      </c>
      <c r="AF48" s="37" t="str">
        <f t="shared" ref="AF48" si="40">IF(AF47="","",AF47*AF$41)</f>
        <v/>
      </c>
      <c r="AG48" s="37" t="str">
        <f t="shared" ref="AG48" si="41">IF(AG47="","",AG47*AG$41)</f>
        <v/>
      </c>
    </row>
    <row r="49" spans="1:34">
      <c r="A49" s="7">
        <v>3</v>
      </c>
      <c r="B49" s="31" t="s">
        <v>41</v>
      </c>
      <c r="C49" s="35" t="str">
        <f>IF(C$40="","",IF(C$40&lt;$C$16,0,IFERROR(HLOOKUP(C$40,$C$16:$G$17,2,FALSE())/C$44,0)))</f>
        <v/>
      </c>
      <c r="D49" s="35" t="str">
        <f>IF(D$40="","",IF(D$40&lt;$C$16,0,IFERROR(HLOOKUP(D$40,$C$16:$G$17,2,FALSE())/D$44,SUM($C$49:C$49)/(D$40-MIN($C$16:$G$16)))))</f>
        <v/>
      </c>
      <c r="E49" s="35" t="str">
        <f>IF(E$40="","",IF(E$40&lt;$C$16,0,IFERROR(HLOOKUP(E$40,$C$16:$G$17,2,FALSE())/E$44,SUM($C$49:D$49)/(E$40-MIN($C$16:$G$16)))))</f>
        <v/>
      </c>
      <c r="F49" s="35" t="str">
        <f>IF(F$40="","",IF(F$40&lt;$C$16,0,IFERROR(HLOOKUP(F$40,$C$16:$G$17,2,FALSE())/F$44,SUM($C$49:E$49)/(F$40-MIN($C$16:$G$16)))))</f>
        <v/>
      </c>
      <c r="G49" s="35" t="str">
        <f>IF(G$40="","",IF(G$40&lt;$C$16,0,IFERROR(HLOOKUP(G$40,$C$16:$G$17,2,FALSE())/G$44,SUM($C$49:F$49)/(G$40-MIN($C$16:$G$16)))))</f>
        <v/>
      </c>
      <c r="H49" s="35" t="str">
        <f>IF(H$40="","",IF(H$40&lt;$C$16,0,IFERROR(HLOOKUP(H$40,$C$16:$G$17,2,FALSE())/H$44,SUM($C$49:G$49)/(H$40-MIN($C$16:$G$16)))))</f>
        <v/>
      </c>
      <c r="I49" s="35" t="str">
        <f>IF(I$40="","",IF(I$40&lt;$C$16,0,IFERROR(HLOOKUP(I$40,$C$16:$G$17,2,FALSE())/I$44,SUM($C$49:H$49)/(I$40-MIN($C$16:$G$16)))))</f>
        <v/>
      </c>
      <c r="J49" s="35" t="str">
        <f>IF(J$40="","",IF(J$40&lt;$C$16,0,IFERROR(HLOOKUP(J$40,$C$16:$G$17,2,FALSE())/J$44,SUM($C$49:I$49)/(J$40-MIN($C$16:$G$16)))))</f>
        <v/>
      </c>
      <c r="K49" s="35" t="str">
        <f>IF(K$40="","",IF(K$40&lt;$C$16,0,IFERROR(HLOOKUP(K$40,$C$16:$G$17,2,FALSE())/K$44,SUM($C$49:J$49)/(K$40-MIN($C$16:$G$16)))))</f>
        <v/>
      </c>
      <c r="L49" s="35" t="str">
        <f>IF(L$40="","",IF(L$40&lt;$C$16,0,IFERROR(HLOOKUP(L$40,$C$16:$G$17,2,FALSE())/L$44,SUM($C$49:K$49)/(L$40-MIN($C$16:$G$16)))))</f>
        <v/>
      </c>
      <c r="M49" s="35" t="str">
        <f>IF(M$40="","",IF(M$40&lt;$C$16,0,IFERROR(HLOOKUP(M$40,$C$16:$G$17,2,FALSE())/M$44,SUM($C$49:L$49)/(M$40-MIN($C$16:$G$16)))))</f>
        <v/>
      </c>
      <c r="N49" s="35" t="str">
        <f>IF(N$40="","",IF(N$40&lt;$C$16,0,IFERROR(HLOOKUP(N$40,$C$16:$G$17,2,FALSE())/N$44,SUM($C$49:M$49)/(N$40-MIN($C$16:$G$16)))))</f>
        <v/>
      </c>
      <c r="O49" s="35" t="str">
        <f>IF(O$40="","",IF(O$40&lt;$C$16,0,IFERROR(HLOOKUP(O$40,$C$16:$G$17,2,FALSE())/O$44,SUM($C$49:N$49)/(O$40-MIN($C$16:$G$16)))))</f>
        <v/>
      </c>
      <c r="P49" s="35" t="str">
        <f>IF(P$40="","",IF(P$40&lt;$C$16,0,IFERROR(HLOOKUP(P$40,$C$16:$G$17,2,FALSE())/P$44,SUM($C$49:O$49)/(P$40-MIN($C$16:$G$16)))))</f>
        <v/>
      </c>
      <c r="Q49" s="35" t="str">
        <f>IF(Q$40="","",IF(Q$40&lt;$C$16,0,IFERROR(HLOOKUP(Q$40,$C$16:$G$17,2,FALSE())/Q$44,SUM($C$49:P$49)/(Q$40-MIN($C$16:$G$16)))))</f>
        <v/>
      </c>
      <c r="R49" s="35" t="str">
        <f>IF(R$40="","",IF(R$40&lt;$C$16,0,IFERROR(HLOOKUP(R$40,$C$16:$G$17,2,FALSE())/R$44,SUM($C$49:Q$49)/(R$40-MIN($C$16:$G$16)))))</f>
        <v/>
      </c>
      <c r="S49" s="35" t="str">
        <f>IF(S$40="","",IF(S$40&lt;$C$16,0,IFERROR(HLOOKUP(S$40,$C$16:$G$17,2,FALSE())/S$44,SUM($C$49:R$49)/(S$40-MIN($C$16:$G$16)))))</f>
        <v/>
      </c>
      <c r="T49" s="35" t="str">
        <f>IF(T$40="","",IF(T$40&lt;$C$16,0,IFERROR(HLOOKUP(T$40,$C$16:$G$17,2,FALSE())/T$44,SUM($C$49:S$49)/(T$40-MIN($C$16:$G$16)))))</f>
        <v/>
      </c>
      <c r="U49" s="35" t="str">
        <f>IF(U$40="","",IF(U$40&lt;$C$16,0,IFERROR(HLOOKUP(U$40,$C$16:$G$17,2,FALSE())/U$44,SUM($C$49:T$49)/(U$40-MIN($C$16:$G$16)))))</f>
        <v/>
      </c>
      <c r="V49" s="35" t="str">
        <f>IF(V$40="","",IF(V$40&lt;$C$16,0,IFERROR(HLOOKUP(V$40,$C$16:$G$17,2,FALSE())/V$44,SUM($C$49:U$49)/(V$40-MIN($C$16:$G$16)))))</f>
        <v/>
      </c>
      <c r="W49" s="35" t="str">
        <f>IF(W$40="","",IF(W$40&lt;$C$16,0,IFERROR(HLOOKUP(W$40,$C$16:$G$17,2,FALSE())/W$44,SUM($C$49:V$49)/(W$40-MIN($C$16:$G$16)))))</f>
        <v/>
      </c>
      <c r="X49" s="35" t="str">
        <f>IF(X$40="","",IF(X$40&lt;$C$16,0,IFERROR(HLOOKUP(X$40,$C$16:$G$17,2,FALSE())/X$44,SUM($C$49:W$49)/(X$40-MIN($C$16:$G$16)))))</f>
        <v/>
      </c>
      <c r="Y49" s="35" t="str">
        <f>IF(Y$40="","",IF(Y$40&lt;$C$16,0,IFERROR(HLOOKUP(Y$40,$C$16:$G$17,2,FALSE())/Y$44,SUM($C$49:X$49)/(Y$40-MIN($C$16:$G$16)))))</f>
        <v/>
      </c>
      <c r="Z49" s="35" t="str">
        <f>IF(Z$40="","",IF(Z$40&lt;$C$16,0,IFERROR(HLOOKUP(Z$40,$C$16:$G$17,2,FALSE())/Z$44,SUM($C$49:Y$49)/(Z$40-MIN($C$16:$G$16)))))</f>
        <v/>
      </c>
      <c r="AA49" s="35" t="str">
        <f>IF(AA$40="","",IF(AA$40&lt;$C$16,0,IFERROR(HLOOKUP(AA$40,$C$16:$G$17,2,FALSE())/AA$44,SUM($C$49:Z$49)/(AA$40-MIN($C$16:$G$16)))))</f>
        <v/>
      </c>
      <c r="AB49" s="35" t="str">
        <f>IF(AB$40="","",IF(AB$40&lt;$C$16,0,IFERROR(HLOOKUP(AB$40,$C$16:$G$17,2,FALSE())/AB$44,SUM($C$49:AA$49)/(AB$40-MIN($C$16:$G$16)))))</f>
        <v/>
      </c>
      <c r="AC49" s="35" t="str">
        <f>IF(AC$40="","",IF(AC$40&lt;$C$16,0,IFERROR(HLOOKUP(AC$40,$C$16:$G$17,2,FALSE())/AC$44,SUM($C$49:AB$49)/(AC$40-MIN($C$16:$G$16)))))</f>
        <v/>
      </c>
      <c r="AD49" s="35" t="str">
        <f>IF(AD$40="","",IF(AD$40&lt;$C$16,0,IFERROR(HLOOKUP(AD$40,$C$16:$G$17,2,FALSE())/AD$44,SUM($C$49:AC$49)/(AD$40-MIN($C$16:$G$16)))))</f>
        <v/>
      </c>
      <c r="AE49" s="35" t="str">
        <f>IF(AE$40="","",IF(AE$40&lt;$C$16,0,IFERROR(HLOOKUP(AE$40,$C$16:$G$17,2,FALSE())/AE$44,SUM($C$49:AD$49)/(AE$40-MIN($C$16:$G$16)))))</f>
        <v/>
      </c>
      <c r="AF49" s="35" t="str">
        <f>IF(AF$40="","",IF(AF$40&lt;$C$16,0,IFERROR(HLOOKUP(AF$40,$C$16:$G$17,2,FALSE())/AF$44,SUM($C$49:AE$49)/(AF$40-MIN($C$16:$G$16)))))</f>
        <v/>
      </c>
      <c r="AG49" s="35" t="str">
        <f>IF(AG$40="","",IF(AG$40&lt;$C$16,0,IFERROR(HLOOKUP(AG$40,$C$16:$G$17,2,FALSE())/AG$44,SUM($C$49:AF$49)/(AG$40-MIN($C$16:$G$16)))))</f>
        <v/>
      </c>
    </row>
    <row r="50" spans="1:34">
      <c r="A50" s="7" t="s">
        <v>61</v>
      </c>
      <c r="B50" s="36" t="s">
        <v>42</v>
      </c>
      <c r="C50" s="37" t="str">
        <f t="shared" ref="C50:AG50" si="42">IF(C49="","",C49*C$41)</f>
        <v/>
      </c>
      <c r="D50" s="37" t="str">
        <f t="shared" si="42"/>
        <v/>
      </c>
      <c r="E50" s="37" t="str">
        <f t="shared" si="42"/>
        <v/>
      </c>
      <c r="F50" s="37" t="str">
        <f t="shared" si="42"/>
        <v/>
      </c>
      <c r="G50" s="37" t="str">
        <f t="shared" si="42"/>
        <v/>
      </c>
      <c r="H50" s="37" t="str">
        <f t="shared" si="42"/>
        <v/>
      </c>
      <c r="I50" s="37" t="str">
        <f t="shared" si="42"/>
        <v/>
      </c>
      <c r="J50" s="37" t="str">
        <f t="shared" si="42"/>
        <v/>
      </c>
      <c r="K50" s="37" t="str">
        <f t="shared" si="42"/>
        <v/>
      </c>
      <c r="L50" s="37" t="str">
        <f t="shared" si="42"/>
        <v/>
      </c>
      <c r="M50" s="37" t="str">
        <f t="shared" si="42"/>
        <v/>
      </c>
      <c r="N50" s="37" t="str">
        <f t="shared" si="42"/>
        <v/>
      </c>
      <c r="O50" s="37" t="str">
        <f t="shared" si="42"/>
        <v/>
      </c>
      <c r="P50" s="37" t="str">
        <f t="shared" si="42"/>
        <v/>
      </c>
      <c r="Q50" s="37" t="str">
        <f t="shared" si="42"/>
        <v/>
      </c>
      <c r="R50" s="37" t="str">
        <f t="shared" si="42"/>
        <v/>
      </c>
      <c r="S50" s="37" t="str">
        <f t="shared" si="42"/>
        <v/>
      </c>
      <c r="T50" s="37" t="str">
        <f t="shared" si="42"/>
        <v/>
      </c>
      <c r="U50" s="37" t="str">
        <f t="shared" si="42"/>
        <v/>
      </c>
      <c r="V50" s="37" t="str">
        <f t="shared" si="42"/>
        <v/>
      </c>
      <c r="W50" s="37" t="str">
        <f t="shared" si="42"/>
        <v/>
      </c>
      <c r="X50" s="37" t="str">
        <f t="shared" si="42"/>
        <v/>
      </c>
      <c r="Y50" s="37" t="str">
        <f t="shared" si="42"/>
        <v/>
      </c>
      <c r="Z50" s="37" t="str">
        <f t="shared" si="42"/>
        <v/>
      </c>
      <c r="AA50" s="37" t="str">
        <f t="shared" si="42"/>
        <v/>
      </c>
      <c r="AB50" s="37" t="str">
        <f t="shared" si="42"/>
        <v/>
      </c>
      <c r="AC50" s="37" t="str">
        <f t="shared" si="42"/>
        <v/>
      </c>
      <c r="AD50" s="37" t="str">
        <f t="shared" si="42"/>
        <v/>
      </c>
      <c r="AE50" s="37" t="str">
        <f t="shared" si="42"/>
        <v/>
      </c>
      <c r="AF50" s="37" t="str">
        <f t="shared" si="42"/>
        <v/>
      </c>
      <c r="AG50" s="37" t="str">
        <f t="shared" si="42"/>
        <v/>
      </c>
    </row>
    <row r="51" spans="1:34">
      <c r="A51" s="7">
        <v>4</v>
      </c>
      <c r="B51" s="31" t="s">
        <v>39</v>
      </c>
      <c r="C51" s="35" t="str">
        <f>IF(C$40="","",IF(C$40&lt;$C$22,0,IFERROR(HLOOKUP(C$40,$C$22:$G$23,2,FALSE())/C$44,0)))</f>
        <v/>
      </c>
      <c r="D51" s="35" t="str">
        <f>IF(D$40="","",IF(D$40&lt;$C$22,0,IFERROR(IF($C$33="Tak",HLOOKUP(D$40,$C$22:$G$23,2,FALSE())/D$44,(HLOOKUP(D$40,$C$22:$G$23,2,FALSE())+HLOOKUP(D$40,$C$22:$G$32,11,FALSE()))/D$44),SUM($C$51:C$51)/(D$40-MIN($C$22:$G$22)))))</f>
        <v/>
      </c>
      <c r="E51" s="35" t="str">
        <f>IF(E$40="","",IF(E$40&lt;$C$22,0,IFERROR(IF($C$33="Tak",HLOOKUP(E$40,$C$22:$G$23,2,FALSE())/E$44,(HLOOKUP(E$40,$C$22:$G$23,2,FALSE())+HLOOKUP(E$40,$C$22:$G$32,11,FALSE()))/E$44),SUM($C$51:D$51)/(E$40-MIN($C$22:$G$22)))))</f>
        <v/>
      </c>
      <c r="F51" s="35" t="str">
        <f>IF(F$40="","",IF(F$40&lt;$C$22,0,IFERROR(IF($C$33="Tak",HLOOKUP(F$40,$C$22:$G$23,2,FALSE())/F$44,(HLOOKUP(F$40,$C$22:$G$23,2,FALSE())+HLOOKUP(F$40,$C$22:$G$32,11,FALSE()))/F$44),SUM($C$51:E$51)/(F$40-MIN($C$22:$G$22)))))</f>
        <v/>
      </c>
      <c r="G51" s="35" t="str">
        <f>IF(G$40="","",IF(G$40&lt;$C$22,0,IFERROR(IF($C$33="Tak",HLOOKUP(G$40,$C$22:$G$23,2,FALSE())/G$44,(HLOOKUP(G$40,$C$22:$G$23,2,FALSE())+HLOOKUP(G$40,$C$22:$G$32,11,FALSE()))/G$44),SUM($C$51:F$51)/(G$40-MIN($C$22:$G$22)))))</f>
        <v/>
      </c>
      <c r="H51" s="35" t="str">
        <f>IF(H$40="","",IF(H$40&lt;$C$22,0,IFERROR(IF($C$33="Tak",HLOOKUP(H$40,$C$22:$G$23,2,FALSE())/H$44,(HLOOKUP(H$40,$C$22:$G$23,2,FALSE())+HLOOKUP(H$40,$C$22:$G$32,11,FALSE()))/H$44),SUM($C$51:G$51)/(H$40-MIN($C$22:$G$22)))))</f>
        <v/>
      </c>
      <c r="I51" s="35" t="str">
        <f>IF(I$40="","",IF(I$40&lt;$C$22,0,IFERROR(IF($C$33="Tak",HLOOKUP(I$40,$C$22:$G$23,2,FALSE())/I$44,(HLOOKUP(I$40,$C$22:$G$23,2,FALSE())+HLOOKUP(I$40,$C$22:$G$32,11,FALSE()))/I$44),SUM($C$51:H$51)/(I$40-MIN($C$22:$G$22)))))</f>
        <v/>
      </c>
      <c r="J51" s="35" t="str">
        <f>IF(J$40="","",IF(J$40&lt;$C$22,0,IFERROR(IF($C$33="Tak",HLOOKUP(J$40,$C$22:$G$23,2,FALSE())/J$44,(HLOOKUP(J$40,$C$22:$G$23,2,FALSE())+HLOOKUP(J$40,$C$22:$G$32,11,FALSE()))/J$44),SUM($C$51:I$51)/(J$40-MIN($C$22:$G$22)))))</f>
        <v/>
      </c>
      <c r="K51" s="35" t="str">
        <f>IF(K$40="","",IF(K$40&lt;$C$22,0,IFERROR(IF($C$33="Tak",HLOOKUP(K$40,$C$22:$G$23,2,FALSE())/K$44,(HLOOKUP(K$40,$C$22:$G$23,2,FALSE())+HLOOKUP(K$40,$C$22:$G$32,11,FALSE()))/K$44),SUM($C$51:J$51)/(K$40-MIN($C$22:$G$22)))))</f>
        <v/>
      </c>
      <c r="L51" s="35" t="str">
        <f>IF(L$40="","",IF(L$40&lt;$C$22,0,IFERROR(IF($C$33="Tak",HLOOKUP(L$40,$C$22:$G$23,2,FALSE())/L$44,(HLOOKUP(L$40,$C$22:$G$23,2,FALSE())+HLOOKUP(L$40,$C$22:$G$32,11,FALSE()))/L$44),SUM($C$51:K$51)/(L$40-MIN($C$22:$G$22)))))</f>
        <v/>
      </c>
      <c r="M51" s="35" t="str">
        <f>IF(M$40="","",IF(M$40&lt;$C$22,0,IFERROR(IF($C$33="Tak",HLOOKUP(M$40,$C$22:$G$23,2,FALSE())/M$44,(HLOOKUP(M$40,$C$22:$G$23,2,FALSE())+HLOOKUP(M$40,$C$22:$G$32,11,FALSE()))/M$44),SUM($C$51:L$51)/(M$40-MIN($C$22:$G$22)))))</f>
        <v/>
      </c>
      <c r="N51" s="35" t="str">
        <f>IF(N$40="","",IF(N$40&lt;$C$22,0,IFERROR(IF($C$33="Tak",HLOOKUP(N$40,$C$22:$G$23,2,FALSE())/N$44,(HLOOKUP(N$40,$C$22:$G$23,2,FALSE())+HLOOKUP(N$40,$C$22:$G$32,11,FALSE()))/N$44),SUM($C$51:M$51)/(N$40-MIN($C$22:$G$22)))))</f>
        <v/>
      </c>
      <c r="O51" s="35" t="str">
        <f>IF(O$40="","",IF(O$40&lt;$C$22,0,IFERROR(IF($C$33="Tak",HLOOKUP(O$40,$C$22:$G$23,2,FALSE())/O$44,(HLOOKUP(O$40,$C$22:$G$23,2,FALSE())+HLOOKUP(O$40,$C$22:$G$32,11,FALSE()))/O$44),SUM($C$51:N$51)/(O$40-MIN($C$22:$G$22)))))</f>
        <v/>
      </c>
      <c r="P51" s="35" t="str">
        <f>IF(P$40="","",IF(P$40&lt;$C$22,0,IFERROR(IF($C$33="Tak",HLOOKUP(P$40,$C$22:$G$23,2,FALSE())/P$44,(HLOOKUP(P$40,$C$22:$G$23,2,FALSE())+HLOOKUP(P$40,$C$22:$G$32,11,FALSE()))/P$44),SUM($C$51:O$51)/(P$40-MIN($C$22:$G$22)))))</f>
        <v/>
      </c>
      <c r="Q51" s="35" t="str">
        <f>IF(Q$40="","",IF(Q$40&lt;$C$22,0,IFERROR(IF($C$33="Tak",HLOOKUP(Q$40,$C$22:$G$23,2,FALSE())/Q$44,(HLOOKUP(Q$40,$C$22:$G$23,2,FALSE())+HLOOKUP(Q$40,$C$22:$G$32,11,FALSE()))/Q$44),SUM($C$51:P$51)/(Q$40-MIN($C$22:$G$22)))))</f>
        <v/>
      </c>
      <c r="R51" s="35" t="str">
        <f>IF(R$40="","",IF(R$40&lt;$C$22,0,IFERROR(IF($C$33="Tak",HLOOKUP(R$40,$C$22:$G$23,2,FALSE())/R$44,(HLOOKUP(R$40,$C$22:$G$23,2,FALSE())+HLOOKUP(R$40,$C$22:$G$32,11,FALSE()))/R$44),SUM($C$51:Q$51)/(R$40-MIN($C$22:$G$22)))))</f>
        <v/>
      </c>
      <c r="S51" s="35" t="str">
        <f>IF(S$40="","",IF(S$40&lt;$C$22,0,IFERROR(IF($C$33="Tak",HLOOKUP(S$40,$C$22:$G$23,2,FALSE())/S$44,(HLOOKUP(S$40,$C$22:$G$23,2,FALSE())+HLOOKUP(S$40,$C$22:$G$32,11,FALSE()))/S$44),SUM($C$51:R$51)/(S$40-MIN($C$22:$G$22)))))</f>
        <v/>
      </c>
      <c r="T51" s="35" t="str">
        <f>IF(T$40="","",IF(T$40&lt;$C$22,0,IFERROR(IF($C$33="Tak",HLOOKUP(T$40,$C$22:$G$23,2,FALSE())/T$44,(HLOOKUP(T$40,$C$22:$G$23,2,FALSE())+HLOOKUP(T$40,$C$22:$G$32,11,FALSE()))/T$44),SUM($C$51:S$51)/(T$40-MIN($C$22:$G$22)))))</f>
        <v/>
      </c>
      <c r="U51" s="35" t="str">
        <f>IF(U$40="","",IF(U$40&lt;$C$22,0,IFERROR(IF($C$33="Tak",HLOOKUP(U$40,$C$22:$G$23,2,FALSE())/U$44,(HLOOKUP(U$40,$C$22:$G$23,2,FALSE())+HLOOKUP(U$40,$C$22:$G$32,11,FALSE()))/U$44),SUM($C$51:T$51)/(U$40-MIN($C$22:$G$22)))))</f>
        <v/>
      </c>
      <c r="V51" s="35" t="str">
        <f>IF(V$40="","",IF(V$40&lt;$C$22,0,IFERROR(IF($C$33="Tak",HLOOKUP(V$40,$C$22:$G$23,2,FALSE())/V$44,(HLOOKUP(V$40,$C$22:$G$23,2,FALSE())+HLOOKUP(V$40,$C$22:$G$32,11,FALSE()))/V$44),SUM($C$51:U$51)/(V$40-MIN($C$22:$G$22)))))</f>
        <v/>
      </c>
      <c r="W51" s="35" t="str">
        <f>IF(W$40="","",IF(W$40&lt;$C$22,0,IFERROR(IF($C$33="Tak",HLOOKUP(W$40,$C$22:$G$23,2,FALSE())/W$44,(HLOOKUP(W$40,$C$22:$G$23,2,FALSE())+HLOOKUP(W$40,$C$22:$G$32,11,FALSE()))/W$44),SUM($C$51:V$51)/(W$40-MIN($C$22:$G$22)))))</f>
        <v/>
      </c>
      <c r="X51" s="35" t="str">
        <f>IF(X$40="","",IF(X$40&lt;$C$22,0,IFERROR(IF($C$33="Tak",HLOOKUP(X$40,$C$22:$G$23,2,FALSE())/X$44,(HLOOKUP(X$40,$C$22:$G$23,2,FALSE())+HLOOKUP(X$40,$C$22:$G$32,11,FALSE()))/X$44),SUM($C$51:W$51)/(X$40-MIN($C$22:$G$22)))))</f>
        <v/>
      </c>
      <c r="Y51" s="35" t="str">
        <f>IF(Y$40="","",IF(Y$40&lt;$C$22,0,IFERROR(IF($C$33="Tak",HLOOKUP(Y$40,$C$22:$G$23,2,FALSE())/Y$44,(HLOOKUP(Y$40,$C$22:$G$23,2,FALSE())+HLOOKUP(Y$40,$C$22:$G$32,11,FALSE()))/Y$44),SUM($C$51:X$51)/(Y$40-MIN($C$22:$G$22)))))</f>
        <v/>
      </c>
      <c r="Z51" s="35" t="str">
        <f>IF(Z$40="","",IF(Z$40&lt;$C$22,0,IFERROR(IF($C$33="Tak",HLOOKUP(Z$40,$C$22:$G$23,2,FALSE())/Z$44,(HLOOKUP(Z$40,$C$22:$G$23,2,FALSE())+HLOOKUP(Z$40,$C$22:$G$32,11,FALSE()))/Z$44),SUM($C$51:Y$51)/(Z$40-MIN($C$22:$G$22)))))</f>
        <v/>
      </c>
      <c r="AA51" s="35" t="str">
        <f>IF(AA$40="","",IF(AA$40&lt;$C$22,0,IFERROR(IF($C$33="Tak",HLOOKUP(AA$40,$C$22:$G$23,2,FALSE())/AA$44,(HLOOKUP(AA$40,$C$22:$G$23,2,FALSE())+HLOOKUP(AA$40,$C$22:$G$32,11,FALSE()))/AA$44),SUM($C$51:Z$51)/(AA$40-MIN($C$22:$G$22)))))</f>
        <v/>
      </c>
      <c r="AB51" s="35" t="str">
        <f>IF(AB$40="","",IF(AB$40&lt;$C$22,0,IFERROR(IF($C$33="Tak",HLOOKUP(AB$40,$C$22:$G$23,2,FALSE())/AB$44,(HLOOKUP(AB$40,$C$22:$G$23,2,FALSE())+HLOOKUP(AB$40,$C$22:$G$32,11,FALSE()))/AB$44),SUM($C$51:AA$51)/(AB$40-MIN($C$22:$G$22)))))</f>
        <v/>
      </c>
      <c r="AC51" s="35" t="str">
        <f>IF(AC$40="","",IF(AC$40&lt;$C$22,0,IFERROR(IF($C$33="Tak",HLOOKUP(AC$40,$C$22:$G$23,2,FALSE())/AC$44,(HLOOKUP(AC$40,$C$22:$G$23,2,FALSE())+HLOOKUP(AC$40,$C$22:$G$32,11,FALSE()))/AC$44),SUM($C$51:AB$51)/(AC$40-MIN($C$22:$G$22)))))</f>
        <v/>
      </c>
      <c r="AD51" s="35" t="str">
        <f>IF(AD$40="","",IF(AD$40&lt;$C$22,0,IFERROR(IF($C$33="Tak",HLOOKUP(AD$40,$C$22:$G$23,2,FALSE())/AD$44,(HLOOKUP(AD$40,$C$22:$G$23,2,FALSE())+HLOOKUP(AD$40,$C$22:$G$32,11,FALSE()))/AD$44),SUM($C$51:AC$51)/(AD$40-MIN($C$22:$G$22)))))</f>
        <v/>
      </c>
      <c r="AE51" s="35" t="str">
        <f>IF(AE$40="","",IF(AE$40&lt;$C$22,0,IFERROR(IF($C$33="Tak",HLOOKUP(AE$40,$C$22:$G$23,2,FALSE())/AE$44,(HLOOKUP(AE$40,$C$22:$G$23,2,FALSE())+HLOOKUP(AE$40,$C$22:$G$32,11,FALSE()))/AE$44),SUM($C$51:AD$51)/(AE$40-MIN($C$22:$G$22)))))</f>
        <v/>
      </c>
      <c r="AF51" s="35" t="str">
        <f>IF(AF$40="","",IF(AF$40&lt;$C$22,0,IFERROR(IF($C$33="Tak",HLOOKUP(AF$40,$C$22:$G$23,2,FALSE())/AF$44,(HLOOKUP(AF$40,$C$22:$G$23,2,FALSE())+HLOOKUP(AF$40,$C$22:$G$32,11,FALSE()))/AF$44),SUM($C$51:AE$51)/(AF$40-MIN($C$22:$G$22)))))</f>
        <v/>
      </c>
      <c r="AG51" s="35" t="str">
        <f>IF(AG$40="","",IF(AG$40&lt;$C$22,0,IFERROR(IF($C$33="Tak",HLOOKUP(AG$40,$C$22:$G$23,2,FALSE())/AG$44,(HLOOKUP(AG$40,$C$22:$G$23,2,FALSE())+HLOOKUP(AG$40,$C$22:$G$32,11,FALSE()))/AG$44),SUM($C$51:AF$51)/(AG$40-MIN($C$22:$G$22)))))</f>
        <v/>
      </c>
    </row>
    <row r="52" spans="1:34">
      <c r="A52" s="7" t="s">
        <v>62</v>
      </c>
      <c r="B52" s="36" t="s">
        <v>40</v>
      </c>
      <c r="C52" s="37" t="str">
        <f>IF(C51="","",C51*C$41)</f>
        <v/>
      </c>
      <c r="D52" s="37" t="str">
        <f t="shared" ref="D52" si="43">IF(D51="","",D51*D$41)</f>
        <v/>
      </c>
      <c r="E52" s="37" t="str">
        <f t="shared" ref="E52" si="44">IF(E51="","",E51*E$41)</f>
        <v/>
      </c>
      <c r="F52" s="37" t="str">
        <f t="shared" ref="F52" si="45">IF(F51="","",F51*F$41)</f>
        <v/>
      </c>
      <c r="G52" s="37" t="str">
        <f t="shared" ref="G52" si="46">IF(G51="","",G51*G$41)</f>
        <v/>
      </c>
      <c r="H52" s="37" t="str">
        <f t="shared" ref="H52" si="47">IF(H51="","",H51*H$41)</f>
        <v/>
      </c>
      <c r="I52" s="37" t="str">
        <f t="shared" ref="I52" si="48">IF(I51="","",I51*I$41)</f>
        <v/>
      </c>
      <c r="J52" s="37" t="str">
        <f t="shared" ref="J52" si="49">IF(J51="","",J51*J$41)</f>
        <v/>
      </c>
      <c r="K52" s="37" t="str">
        <f t="shared" ref="K52" si="50">IF(K51="","",K51*K$41)</f>
        <v/>
      </c>
      <c r="L52" s="37" t="str">
        <f t="shared" ref="L52" si="51">IF(L51="","",L51*L$41)</f>
        <v/>
      </c>
      <c r="M52" s="37" t="str">
        <f t="shared" ref="M52" si="52">IF(M51="","",M51*M$41)</f>
        <v/>
      </c>
      <c r="N52" s="37" t="str">
        <f t="shared" ref="N52" si="53">IF(N51="","",N51*N$41)</f>
        <v/>
      </c>
      <c r="O52" s="37" t="str">
        <f t="shared" ref="O52" si="54">IF(O51="","",O51*O$41)</f>
        <v/>
      </c>
      <c r="P52" s="37" t="str">
        <f t="shared" ref="P52" si="55">IF(P51="","",P51*P$41)</f>
        <v/>
      </c>
      <c r="Q52" s="37" t="str">
        <f t="shared" ref="Q52" si="56">IF(Q51="","",Q51*Q$41)</f>
        <v/>
      </c>
      <c r="R52" s="37" t="str">
        <f t="shared" ref="R52" si="57">IF(R51="","",R51*R$41)</f>
        <v/>
      </c>
      <c r="S52" s="37" t="str">
        <f t="shared" ref="S52" si="58">IF(S51="","",S51*S$41)</f>
        <v/>
      </c>
      <c r="T52" s="37" t="str">
        <f t="shared" ref="T52" si="59">IF(T51="","",T51*T$41)</f>
        <v/>
      </c>
      <c r="U52" s="37" t="str">
        <f t="shared" ref="U52" si="60">IF(U51="","",U51*U$41)</f>
        <v/>
      </c>
      <c r="V52" s="37" t="str">
        <f t="shared" ref="V52" si="61">IF(V51="","",V51*V$41)</f>
        <v/>
      </c>
      <c r="W52" s="37" t="str">
        <f t="shared" ref="W52" si="62">IF(W51="","",W51*W$41)</f>
        <v/>
      </c>
      <c r="X52" s="37" t="str">
        <f t="shared" ref="X52" si="63">IF(X51="","",X51*X$41)</f>
        <v/>
      </c>
      <c r="Y52" s="37" t="str">
        <f t="shared" ref="Y52" si="64">IF(Y51="","",Y51*Y$41)</f>
        <v/>
      </c>
      <c r="Z52" s="37" t="str">
        <f t="shared" ref="Z52" si="65">IF(Z51="","",Z51*Z$41)</f>
        <v/>
      </c>
      <c r="AA52" s="37" t="str">
        <f t="shared" ref="AA52" si="66">IF(AA51="","",AA51*AA$41)</f>
        <v/>
      </c>
      <c r="AB52" s="37" t="str">
        <f t="shared" ref="AB52" si="67">IF(AB51="","",AB51*AB$41)</f>
        <v/>
      </c>
      <c r="AC52" s="37" t="str">
        <f t="shared" ref="AC52" si="68">IF(AC51="","",AC51*AC$41)</f>
        <v/>
      </c>
      <c r="AD52" s="37" t="str">
        <f t="shared" ref="AD52" si="69">IF(AD51="","",AD51*AD$41)</f>
        <v/>
      </c>
      <c r="AE52" s="37" t="str">
        <f t="shared" ref="AE52" si="70">IF(AE51="","",AE51*AE$41)</f>
        <v/>
      </c>
      <c r="AF52" s="37" t="str">
        <f t="shared" ref="AF52" si="71">IF(AF51="","",AF51*AF$41)</f>
        <v/>
      </c>
      <c r="AG52" s="37" t="str">
        <f t="shared" ref="AG52" si="72">IF(AG51="","",AG51*AG$41)</f>
        <v/>
      </c>
    </row>
    <row r="53" spans="1:34">
      <c r="A53" s="7"/>
      <c r="B53" s="31" t="s">
        <v>45</v>
      </c>
      <c r="C53" s="35" t="str">
        <f>IF(C$40="","",IF(AND(C40&lt;&gt;"",D40="")=TRUE,IF((C51-C49-C47)/5%&lt;0,0,(C51-C49-C47)/5%),0))</f>
        <v/>
      </c>
      <c r="D53" s="35" t="str">
        <f t="shared" ref="D53:AG53" si="73">IF(D$40="","",IF(AND(D40&lt;&gt;"",E40="")=TRUE,IF((D51-D49-D47)/5%&lt;0,0,(D51-D49-D47)/5%),0))</f>
        <v/>
      </c>
      <c r="E53" s="35" t="str">
        <f t="shared" si="73"/>
        <v/>
      </c>
      <c r="F53" s="35" t="str">
        <f t="shared" si="73"/>
        <v/>
      </c>
      <c r="G53" s="35" t="str">
        <f t="shared" si="73"/>
        <v/>
      </c>
      <c r="H53" s="35" t="str">
        <f t="shared" si="73"/>
        <v/>
      </c>
      <c r="I53" s="35" t="str">
        <f t="shared" si="73"/>
        <v/>
      </c>
      <c r="J53" s="35" t="str">
        <f t="shared" si="73"/>
        <v/>
      </c>
      <c r="K53" s="35" t="str">
        <f t="shared" si="73"/>
        <v/>
      </c>
      <c r="L53" s="35" t="str">
        <f t="shared" si="73"/>
        <v/>
      </c>
      <c r="M53" s="35" t="str">
        <f t="shared" si="73"/>
        <v/>
      </c>
      <c r="N53" s="35" t="str">
        <f t="shared" si="73"/>
        <v/>
      </c>
      <c r="O53" s="35" t="str">
        <f t="shared" si="73"/>
        <v/>
      </c>
      <c r="P53" s="35" t="str">
        <f t="shared" si="73"/>
        <v/>
      </c>
      <c r="Q53" s="35" t="str">
        <f t="shared" si="73"/>
        <v/>
      </c>
      <c r="R53" s="35" t="str">
        <f t="shared" si="73"/>
        <v/>
      </c>
      <c r="S53" s="35" t="str">
        <f t="shared" si="73"/>
        <v/>
      </c>
      <c r="T53" s="35" t="str">
        <f t="shared" si="73"/>
        <v/>
      </c>
      <c r="U53" s="35" t="str">
        <f t="shared" si="73"/>
        <v/>
      </c>
      <c r="V53" s="35" t="str">
        <f t="shared" si="73"/>
        <v/>
      </c>
      <c r="W53" s="35" t="str">
        <f t="shared" si="73"/>
        <v/>
      </c>
      <c r="X53" s="35" t="str">
        <f t="shared" si="73"/>
        <v/>
      </c>
      <c r="Y53" s="35" t="str">
        <f t="shared" si="73"/>
        <v/>
      </c>
      <c r="Z53" s="35" t="str">
        <f t="shared" si="73"/>
        <v/>
      </c>
      <c r="AA53" s="35" t="str">
        <f t="shared" si="73"/>
        <v/>
      </c>
      <c r="AB53" s="35" t="str">
        <f t="shared" si="73"/>
        <v/>
      </c>
      <c r="AC53" s="35" t="str">
        <f t="shared" si="73"/>
        <v/>
      </c>
      <c r="AD53" s="35" t="str">
        <f t="shared" si="73"/>
        <v/>
      </c>
      <c r="AE53" s="35" t="str">
        <f t="shared" si="73"/>
        <v/>
      </c>
      <c r="AF53" s="35" t="str">
        <f t="shared" si="73"/>
        <v/>
      </c>
      <c r="AG53" s="35" t="str">
        <f t="shared" si="73"/>
        <v/>
      </c>
    </row>
    <row r="54" spans="1:34" ht="12" thickBot="1">
      <c r="A54" s="7"/>
      <c r="B54" s="38" t="s">
        <v>46</v>
      </c>
      <c r="C54" s="39" t="str">
        <f>IF(C53="","",C53*C$41)</f>
        <v/>
      </c>
      <c r="D54" s="37" t="str">
        <f t="shared" ref="D54" si="74">IF(D53="","",D53*D$41)</f>
        <v/>
      </c>
      <c r="E54" s="37" t="str">
        <f t="shared" ref="E54" si="75">IF(E53="","",E53*E$41)</f>
        <v/>
      </c>
      <c r="F54" s="37" t="str">
        <f t="shared" ref="F54" si="76">IF(F53="","",F53*F$41)</f>
        <v/>
      </c>
      <c r="G54" s="37" t="str">
        <f t="shared" ref="G54" si="77">IF(G53="","",G53*G$41)</f>
        <v/>
      </c>
      <c r="H54" s="37" t="str">
        <f t="shared" ref="H54" si="78">IF(H53="","",H53*H$41)</f>
        <v/>
      </c>
      <c r="I54" s="37" t="str">
        <f t="shared" ref="I54" si="79">IF(I53="","",I53*I$41)</f>
        <v/>
      </c>
      <c r="J54" s="37" t="str">
        <f t="shared" ref="J54" si="80">IF(J53="","",J53*J$41)</f>
        <v/>
      </c>
      <c r="K54" s="37" t="str">
        <f t="shared" ref="K54" si="81">IF(K53="","",K53*K$41)</f>
        <v/>
      </c>
      <c r="L54" s="37" t="str">
        <f t="shared" ref="L54" si="82">IF(L53="","",L53*L$41)</f>
        <v/>
      </c>
      <c r="M54" s="37" t="str">
        <f t="shared" ref="M54" si="83">IF(M53="","",M53*M$41)</f>
        <v/>
      </c>
      <c r="N54" s="37" t="str">
        <f t="shared" ref="N54" si="84">IF(N53="","",N53*N$41)</f>
        <v/>
      </c>
      <c r="O54" s="37" t="str">
        <f t="shared" ref="O54" si="85">IF(O53="","",O53*O$41)</f>
        <v/>
      </c>
      <c r="P54" s="37" t="str">
        <f t="shared" ref="P54" si="86">IF(P53="","",P53*P$41)</f>
        <v/>
      </c>
      <c r="Q54" s="37" t="str">
        <f t="shared" ref="Q54" si="87">IF(Q53="","",Q53*Q$41)</f>
        <v/>
      </c>
      <c r="R54" s="37" t="str">
        <f t="shared" ref="R54" si="88">IF(R53="","",R53*R$41)</f>
        <v/>
      </c>
      <c r="S54" s="37" t="str">
        <f t="shared" ref="S54" si="89">IF(S53="","",S53*S$41)</f>
        <v/>
      </c>
      <c r="T54" s="37" t="str">
        <f t="shared" ref="T54" si="90">IF(T53="","",T53*T$41)</f>
        <v/>
      </c>
      <c r="U54" s="37" t="str">
        <f t="shared" ref="U54" si="91">IF(U53="","",U53*U$41)</f>
        <v/>
      </c>
      <c r="V54" s="37" t="str">
        <f t="shared" ref="V54" si="92">IF(V53="","",V53*V$41)</f>
        <v/>
      </c>
      <c r="W54" s="37" t="str">
        <f t="shared" ref="W54" si="93">IF(W53="","",W53*W$41)</f>
        <v/>
      </c>
      <c r="X54" s="37" t="str">
        <f t="shared" ref="X54" si="94">IF(X53="","",X53*X$41)</f>
        <v/>
      </c>
      <c r="Y54" s="37" t="str">
        <f t="shared" ref="Y54" si="95">IF(Y53="","",Y53*Y$41)</f>
        <v/>
      </c>
      <c r="Z54" s="37" t="str">
        <f t="shared" ref="Z54" si="96">IF(Z53="","",Z53*Z$41)</f>
        <v/>
      </c>
      <c r="AA54" s="37" t="str">
        <f t="shared" ref="AA54" si="97">IF(AA53="","",AA53*AA$41)</f>
        <v/>
      </c>
      <c r="AB54" s="37" t="str">
        <f t="shared" ref="AB54" si="98">IF(AB53="","",AB53*AB$41)</f>
        <v/>
      </c>
      <c r="AC54" s="37" t="str">
        <f t="shared" ref="AC54" si="99">IF(AC53="","",AC53*AC$41)</f>
        <v/>
      </c>
      <c r="AD54" s="37" t="str">
        <f t="shared" ref="AD54" si="100">IF(AD53="","",AD53*AD$41)</f>
        <v/>
      </c>
      <c r="AE54" s="37" t="str">
        <f t="shared" ref="AE54" si="101">IF(AE53="","",AE53*AE$41)</f>
        <v/>
      </c>
      <c r="AF54" s="37" t="str">
        <f t="shared" ref="AF54" si="102">IF(AF53="","",AF53*AF$41)</f>
        <v/>
      </c>
      <c r="AG54" s="37" t="str">
        <f t="shared" ref="AG54" si="103">IF(AG53="","",AG53*AG$41)</f>
        <v/>
      </c>
    </row>
    <row r="55" spans="1:34">
      <c r="A55" s="5"/>
      <c r="B55" s="40" t="s">
        <v>47</v>
      </c>
      <c r="C55" s="41" t="str">
        <f>IF(SUM(C46:AG46)=0,"",SUM(C46:AG46))</f>
        <v/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68"/>
    </row>
    <row r="56" spans="1:34">
      <c r="A56" s="5"/>
      <c r="B56" s="43" t="s">
        <v>48</v>
      </c>
      <c r="C56" s="44" t="str">
        <f>IF(SUM(C52:AG52)-SUM(C50:AG50,C48:AG48)+SUM(C54:AG54)=0,"",SUM(C52:AG52)-SUM(C50:AG50,C48:AG48)+SUM(C54:AG54))</f>
        <v/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68"/>
    </row>
    <row r="57" spans="1:34">
      <c r="A57" s="5"/>
      <c r="B57" s="43" t="s">
        <v>49</v>
      </c>
      <c r="C57" s="44" t="str">
        <f>IF(C55="","",C55-SUM(C56))</f>
        <v/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68"/>
    </row>
    <row r="58" spans="1:34" ht="12" thickBot="1">
      <c r="A58" s="5"/>
      <c r="B58" s="43" t="s">
        <v>50</v>
      </c>
      <c r="C58" s="45" t="str">
        <f>IF(C55="","",IF(C57/C55&lt;0,0,IF(C57/C55&gt;1,1,C57/C55)))</f>
        <v/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68"/>
    </row>
    <row r="59" spans="1:34" ht="25" thickBot="1">
      <c r="A59" s="5"/>
      <c r="B59" s="69" t="s">
        <v>63</v>
      </c>
      <c r="C59" s="8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68"/>
    </row>
    <row r="60" spans="1:34" ht="12" thickBot="1">
      <c r="A60" s="5"/>
      <c r="B60" s="43" t="s">
        <v>51</v>
      </c>
      <c r="C60" s="46" t="str">
        <f>IF(C59="","",C59*C58)</f>
        <v/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8"/>
    </row>
    <row r="61" spans="1:34" ht="13" thickBot="1">
      <c r="A61" s="5"/>
      <c r="B61" s="47" t="s">
        <v>52</v>
      </c>
      <c r="C61" s="8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68"/>
    </row>
    <row r="62" spans="1:34" ht="12" thickBot="1">
      <c r="A62" s="5"/>
      <c r="B62" s="48" t="s">
        <v>53</v>
      </c>
      <c r="C62" s="49" t="str">
        <f>IF(C61="","",IF(C59="","",C60*C61))</f>
        <v/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68"/>
    </row>
    <row r="63" spans="1:34" s="64" customFormat="1" ht="21" customHeight="1">
      <c r="A63" s="62"/>
      <c r="B63" s="63" t="s">
        <v>70</v>
      </c>
    </row>
    <row r="64" spans="1:34" s="66" customFormat="1" hidden="1">
      <c r="A64" s="65"/>
    </row>
    <row r="65" spans="1:52" s="66" customFormat="1" hidden="1">
      <c r="A65" s="65"/>
    </row>
    <row r="66" spans="1:52" s="66" customFormat="1" hidden="1">
      <c r="A66" s="65"/>
      <c r="C66" s="66">
        <v>2013</v>
      </c>
      <c r="D66" s="66">
        <f>C66+1</f>
        <v>2014</v>
      </c>
      <c r="E66" s="66">
        <f t="shared" ref="E66:AZ66" si="104">D66+1</f>
        <v>2015</v>
      </c>
      <c r="F66" s="66">
        <f t="shared" si="104"/>
        <v>2016</v>
      </c>
      <c r="G66" s="66">
        <f t="shared" si="104"/>
        <v>2017</v>
      </c>
      <c r="H66" s="66">
        <f t="shared" si="104"/>
        <v>2018</v>
      </c>
      <c r="I66" s="66">
        <f t="shared" si="104"/>
        <v>2019</v>
      </c>
      <c r="J66" s="66">
        <f t="shared" si="104"/>
        <v>2020</v>
      </c>
      <c r="K66" s="66">
        <f t="shared" si="104"/>
        <v>2021</v>
      </c>
      <c r="L66" s="66">
        <f t="shared" si="104"/>
        <v>2022</v>
      </c>
      <c r="M66" s="66">
        <f t="shared" si="104"/>
        <v>2023</v>
      </c>
      <c r="N66" s="66">
        <f t="shared" si="104"/>
        <v>2024</v>
      </c>
      <c r="O66" s="66">
        <f t="shared" si="104"/>
        <v>2025</v>
      </c>
      <c r="P66" s="66">
        <f t="shared" si="104"/>
        <v>2026</v>
      </c>
      <c r="Q66" s="66">
        <f t="shared" si="104"/>
        <v>2027</v>
      </c>
      <c r="R66" s="66">
        <f t="shared" si="104"/>
        <v>2028</v>
      </c>
      <c r="S66" s="66">
        <f t="shared" si="104"/>
        <v>2029</v>
      </c>
      <c r="T66" s="66">
        <f t="shared" si="104"/>
        <v>2030</v>
      </c>
      <c r="U66" s="66">
        <f t="shared" si="104"/>
        <v>2031</v>
      </c>
      <c r="V66" s="66">
        <f t="shared" si="104"/>
        <v>2032</v>
      </c>
      <c r="W66" s="66">
        <f t="shared" si="104"/>
        <v>2033</v>
      </c>
      <c r="X66" s="66">
        <f t="shared" si="104"/>
        <v>2034</v>
      </c>
      <c r="Y66" s="66">
        <f t="shared" si="104"/>
        <v>2035</v>
      </c>
      <c r="Z66" s="66">
        <f t="shared" si="104"/>
        <v>2036</v>
      </c>
      <c r="AA66" s="66">
        <f t="shared" si="104"/>
        <v>2037</v>
      </c>
      <c r="AB66" s="66">
        <f t="shared" si="104"/>
        <v>2038</v>
      </c>
      <c r="AC66" s="66">
        <f t="shared" si="104"/>
        <v>2039</v>
      </c>
      <c r="AD66" s="66">
        <f t="shared" si="104"/>
        <v>2040</v>
      </c>
      <c r="AE66" s="66">
        <f t="shared" si="104"/>
        <v>2041</v>
      </c>
      <c r="AF66" s="66">
        <f t="shared" si="104"/>
        <v>2042</v>
      </c>
      <c r="AG66" s="66">
        <f t="shared" si="104"/>
        <v>2043</v>
      </c>
      <c r="AH66" s="66">
        <f t="shared" si="104"/>
        <v>2044</v>
      </c>
      <c r="AI66" s="66">
        <f t="shared" si="104"/>
        <v>2045</v>
      </c>
      <c r="AJ66" s="66">
        <f t="shared" si="104"/>
        <v>2046</v>
      </c>
      <c r="AK66" s="66">
        <f t="shared" si="104"/>
        <v>2047</v>
      </c>
      <c r="AL66" s="66">
        <f t="shared" si="104"/>
        <v>2048</v>
      </c>
      <c r="AM66" s="66">
        <f t="shared" si="104"/>
        <v>2049</v>
      </c>
      <c r="AN66" s="66">
        <f t="shared" si="104"/>
        <v>2050</v>
      </c>
      <c r="AO66" s="66">
        <f t="shared" si="104"/>
        <v>2051</v>
      </c>
      <c r="AP66" s="66">
        <f t="shared" si="104"/>
        <v>2052</v>
      </c>
      <c r="AQ66" s="66">
        <f t="shared" si="104"/>
        <v>2053</v>
      </c>
      <c r="AR66" s="66">
        <f t="shared" si="104"/>
        <v>2054</v>
      </c>
      <c r="AS66" s="66">
        <f t="shared" si="104"/>
        <v>2055</v>
      </c>
      <c r="AT66" s="66">
        <f t="shared" si="104"/>
        <v>2056</v>
      </c>
      <c r="AU66" s="66">
        <f t="shared" si="104"/>
        <v>2057</v>
      </c>
      <c r="AV66" s="66">
        <f t="shared" si="104"/>
        <v>2058</v>
      </c>
      <c r="AW66" s="66">
        <f t="shared" si="104"/>
        <v>2059</v>
      </c>
      <c r="AX66" s="66">
        <f t="shared" si="104"/>
        <v>2060</v>
      </c>
      <c r="AY66" s="66">
        <f t="shared" si="104"/>
        <v>2061</v>
      </c>
      <c r="AZ66" s="66">
        <f t="shared" si="104"/>
        <v>2062</v>
      </c>
    </row>
    <row r="67" spans="1:52" s="66" customFormat="1" hidden="1">
      <c r="A67" s="65"/>
      <c r="B67" s="66" t="s">
        <v>56</v>
      </c>
      <c r="C67" s="67">
        <v>1.0089999999999999</v>
      </c>
      <c r="D67" s="67">
        <v>1</v>
      </c>
      <c r="E67" s="67">
        <v>0.99099999999999999</v>
      </c>
      <c r="F67" s="67">
        <v>0.99399999999999999</v>
      </c>
      <c r="G67" s="67">
        <v>1.02</v>
      </c>
      <c r="H67" s="67">
        <v>1.0229999999999999</v>
      </c>
      <c r="I67" s="67">
        <v>1.0229999999999999</v>
      </c>
      <c r="J67" s="67">
        <v>1.0249999999999999</v>
      </c>
      <c r="K67" s="67">
        <v>1.0249999999999999</v>
      </c>
      <c r="L67" s="67">
        <v>1.0249999999999999</v>
      </c>
      <c r="M67" s="67">
        <v>1.0249999999999999</v>
      </c>
      <c r="N67" s="67">
        <v>1.0249999999999999</v>
      </c>
      <c r="O67" s="67">
        <v>1.0249999999999999</v>
      </c>
      <c r="P67" s="67">
        <v>1.0249999999999999</v>
      </c>
      <c r="Q67" s="67">
        <v>1.0249999999999999</v>
      </c>
      <c r="R67" s="67">
        <v>1.0249999999999999</v>
      </c>
      <c r="S67" s="67">
        <v>1.0249999999999999</v>
      </c>
      <c r="T67" s="67">
        <v>1.0249999999999999</v>
      </c>
      <c r="U67" s="67">
        <v>1.0249999999999999</v>
      </c>
      <c r="V67" s="67">
        <v>1.0249999999999999</v>
      </c>
      <c r="W67" s="67">
        <v>1.0249999999999999</v>
      </c>
      <c r="X67" s="67">
        <v>1.0249999999999999</v>
      </c>
      <c r="Y67" s="67">
        <v>1.0249999999999999</v>
      </c>
      <c r="Z67" s="67">
        <v>1.0249999999999999</v>
      </c>
      <c r="AA67" s="67">
        <v>1.0249999999999999</v>
      </c>
      <c r="AB67" s="67">
        <v>1.0249999999999999</v>
      </c>
      <c r="AC67" s="67">
        <v>1.0249999999999999</v>
      </c>
      <c r="AD67" s="67">
        <v>1.0249999999999999</v>
      </c>
      <c r="AE67" s="67">
        <v>1.0249999999999999</v>
      </c>
      <c r="AF67" s="67">
        <v>1.0249999999999999</v>
      </c>
      <c r="AG67" s="67">
        <v>1.0249999999999999</v>
      </c>
      <c r="AH67" s="67">
        <v>1.0249999999999999</v>
      </c>
      <c r="AI67" s="67">
        <v>1.0249999999999999</v>
      </c>
      <c r="AJ67" s="67">
        <v>1.0249999999999999</v>
      </c>
      <c r="AK67" s="67">
        <v>1.0249999999999999</v>
      </c>
      <c r="AL67" s="67">
        <v>1.0249999999999999</v>
      </c>
      <c r="AM67" s="67">
        <v>1.0249999999999999</v>
      </c>
      <c r="AN67" s="67">
        <v>1.0249999999999999</v>
      </c>
      <c r="AO67" s="67">
        <v>1.0249999999999999</v>
      </c>
      <c r="AP67" s="67">
        <v>1.0249999999999999</v>
      </c>
      <c r="AQ67" s="67">
        <v>1.0249999999999999</v>
      </c>
      <c r="AR67" s="67">
        <v>1.0249999999999999</v>
      </c>
      <c r="AS67" s="67">
        <v>1.0249999999999999</v>
      </c>
      <c r="AT67" s="67">
        <v>1.0249999999999999</v>
      </c>
      <c r="AU67" s="67">
        <v>1.0249999999999999</v>
      </c>
      <c r="AV67" s="67">
        <v>1.0249999999999999</v>
      </c>
      <c r="AW67" s="67">
        <v>1.0249999999999999</v>
      </c>
      <c r="AX67" s="67">
        <v>1.0249999999999999</v>
      </c>
      <c r="AY67" s="67">
        <v>1.0249999999999999</v>
      </c>
      <c r="AZ67" s="67">
        <v>1.0249999999999999</v>
      </c>
    </row>
    <row r="68" spans="1:52" s="55" customFormat="1" hidden="1">
      <c r="A68" s="54"/>
    </row>
  </sheetData>
  <sheetProtection sheet="1" objects="1" scenarios="1" selectLockedCells="1"/>
  <mergeCells count="13">
    <mergeCell ref="H23:N25"/>
    <mergeCell ref="H15:N16"/>
    <mergeCell ref="H17:N18"/>
    <mergeCell ref="H5:N6"/>
    <mergeCell ref="H21:N22"/>
    <mergeCell ref="H3:N4"/>
    <mergeCell ref="H9:N10"/>
    <mergeCell ref="H11:N11"/>
    <mergeCell ref="C14:G14"/>
    <mergeCell ref="C29:G29"/>
    <mergeCell ref="C2:G2"/>
    <mergeCell ref="C8:G8"/>
    <mergeCell ref="C20:G20"/>
  </mergeCells>
  <conditionalFormatting sqref="C37">
    <cfRule type="containsText" dxfId="0" priority="1" operator="containsText" text="Tak">
      <formula>NOT(ISERROR(SEARCH("Tak",C37)))</formula>
    </cfRule>
  </conditionalFormatting>
  <dataValidations count="8">
    <dataValidation type="list" allowBlank="1" showInputMessage="1" showErrorMessage="1" sqref="C24 C28 C33" xr:uid="{00000000-0002-0000-0000-000000000000}">
      <formula1>"Tak,Nie"</formula1>
    </dataValidation>
    <dataValidation type="decimal" operator="greaterThanOrEqual" allowBlank="1" showInputMessage="1" showErrorMessage="1" prompt="Nakłady inwestycyjne proszę podać w cenach netto (VAT niekwalifikowany) lub brutto (VAT kwalifikowany)" sqref="C5:G5" xr:uid="{00000000-0002-0000-0000-000001000000}">
      <formula1>0</formula1>
    </dataValidation>
    <dataValidation type="list" operator="greaterThanOrEqual" allowBlank="1" showInputMessage="1" showErrorMessage="1" errorTitle="Błędne lata" error="Lata powinny zawierać się w przedziale 2013-2023" prompt="Proszę wpisać kolejne lata realizacji projektu" sqref="C3:G3" xr:uid="{00000000-0002-0000-0000-000002000000}">
      <formula1>"2013,2014,2015,2016,2017,2018,2019,2020,2021,2022,2023"</formula1>
    </dataValidation>
    <dataValidation type="decimal" operator="greaterThanOrEqual" allowBlank="1" showInputMessage="1" showErrorMessage="1" prompt="Nakłady odtworzeniowe proszę podać w cenach netto (VAT niekwalifikowany) lub brutto (VAT kwalifikowany). Dla okresów zamkniętych - rzeczywiste wartości, dla przyszłych - prognozę." sqref="C11:G11" xr:uid="{00000000-0002-0000-0000-000003000000}">
      <formula1>0</formula1>
    </dataValidation>
    <dataValidation type="decimal" operator="greaterThanOrEqual" allowBlank="1" showInputMessage="1" showErrorMessage="1" prompt="Przychody proszę podać w cenach netto (VAT niekwalifikowany) lub brutto (VAT kwalifikowany). Dla okresów zamkniętych - rzeczywiste wartości, dla przyszłych - prognozę." sqref="C23:G23 C32:G32" xr:uid="{00000000-0002-0000-0000-000004000000}">
      <formula1>0</formula1>
    </dataValidation>
    <dataValidation type="decimal" operator="greaterThanOrEqual" allowBlank="1" showInputMessage="1" showErrorMessage="1" prompt="Koszty operacyjne proszę podać w cenach netto (VAT niekwalifikowany) lub brutto (VAT kwalifikowany). Dla okresów zamkniętych - rzeczywiste wartości, dla przyszłych - prognozę." sqref="C17:G17" xr:uid="{00000000-0002-0000-0000-000005000000}">
      <formula1>0</formula1>
    </dataValidation>
    <dataValidation type="decimal" allowBlank="1" showInputMessage="1" showErrorMessage="1" prompt="Proszę podzielić cenę rzeczywistą z danego roku przez cenę wpisaną do studium wykonalności w odpowiadającym mu roku. Proszę pamiętać, aby dzielić cenę netto przez cenę netto lub cenę brutto przez cenę brutto." sqref="C27:G27" xr:uid="{00000000-0002-0000-0000-000006000000}">
      <formula1>-200</formula1>
      <formula2>200</formula2>
    </dataValidation>
    <dataValidation type="list" allowBlank="1" showInputMessage="1" showErrorMessage="1" sqref="C38" xr:uid="{00000000-0002-0000-0000-000007000000}">
      <formula1>"10,15,20,25,30"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Ankieta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Korneliusz Pylak</dc:creator>
  <cp:lastModifiedBy>Korneliusz Pylak</cp:lastModifiedBy>
  <dcterms:created xsi:type="dcterms:W3CDTF">2012-03-28T06:34:16Z</dcterms:created>
  <dcterms:modified xsi:type="dcterms:W3CDTF">2018-12-21T19:17:58Z</dcterms:modified>
</cp:coreProperties>
</file>